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228"/>
  <workbookPr defaultThemeVersion="124226"/>
  <mc:AlternateContent xmlns:mc="http://schemas.openxmlformats.org/markup-compatibility/2006">
    <mc:Choice Requires="x15">
      <x15ac:absPath xmlns:x15ac="http://schemas.microsoft.com/office/spreadsheetml/2010/11/ac" url="S:\PROJ\Hideout\Hideout Permit Spreadsheets\2018 Permits\"/>
    </mc:Choice>
  </mc:AlternateContent>
  <xr:revisionPtr revIDLastSave="0" documentId="10_ncr:8100000_{28E0FB8C-3678-4A63-8483-D6271C7DB6EC}" xr6:coauthVersionLast="34" xr6:coauthVersionMax="34" xr10:uidLastSave="{00000000-0000-0000-0000-000000000000}"/>
  <workbookProtection workbookAlgorithmName="SHA-512" workbookHashValue="E703Z56YwhvHKHAAXTAQvN6Kal67nEARbVGYFOzDMlv3stYkhR1diFr+s6GyecpbCOsuEVzNBRTs4T4Lqu/+eg==" workbookSaltValue="zLpFubLinwP0tEeZpL2WdQ==" workbookSpinCount="100000" lockStructure="1"/>
  <bookViews>
    <workbookView xWindow="0" yWindow="0" windowWidth="15348" windowHeight="6708" xr2:uid="{00000000-000D-0000-FFFF-FFFF00000000}"/>
  </bookViews>
  <sheets>
    <sheet name="Building Application" sheetId="1" r:id="rId1"/>
    <sheet name="Epic Fee" sheetId="2" state="hidden" r:id="rId2"/>
    <sheet name="Final Fee's" sheetId="3" state="hidden" r:id="rId3"/>
  </sheets>
  <definedNames>
    <definedName name="_xlnm.Print_Area" localSheetId="0">'Building Application'!$A$1:$G$53</definedName>
    <definedName name="_xlnm.Print_Area" localSheetId="2">'Final Fee''s'!$A$1:$G$52</definedName>
  </definedNames>
  <calcPr calcId="162913"/>
</workbook>
</file>

<file path=xl/calcChain.xml><?xml version="1.0" encoding="utf-8"?>
<calcChain xmlns="http://schemas.openxmlformats.org/spreadsheetml/2006/main">
  <c r="F21" i="3" l="1"/>
  <c r="G21" i="3" s="1"/>
  <c r="F20" i="3"/>
  <c r="G20" i="3" s="1"/>
  <c r="F19" i="3"/>
  <c r="G19" i="3" s="1"/>
  <c r="F18" i="3"/>
  <c r="G18" i="3" s="1"/>
  <c r="F32" i="3"/>
  <c r="G32" i="3" s="1"/>
  <c r="B35" i="3"/>
  <c r="B34" i="3"/>
  <c r="B33" i="3"/>
  <c r="B32" i="3"/>
  <c r="B31" i="3"/>
  <c r="B30" i="3"/>
  <c r="B29" i="3"/>
  <c r="B28" i="3"/>
  <c r="B24" i="3"/>
  <c r="B23" i="3"/>
  <c r="B22" i="3"/>
  <c r="B21" i="3"/>
  <c r="B20" i="3"/>
  <c r="B19" i="3"/>
  <c r="B18" i="3"/>
  <c r="B17" i="3"/>
  <c r="B13" i="3"/>
  <c r="B12" i="3"/>
  <c r="B11" i="3"/>
  <c r="B10" i="3"/>
  <c r="B9" i="3"/>
  <c r="B8" i="3"/>
  <c r="B7" i="3"/>
  <c r="B6" i="3"/>
  <c r="B5" i="3"/>
  <c r="B4" i="3"/>
  <c r="F24" i="3"/>
  <c r="C33" i="2"/>
  <c r="C34" i="2" s="1"/>
  <c r="B33" i="2"/>
  <c r="B34" i="2" s="1"/>
  <c r="D32" i="2"/>
  <c r="D31" i="2"/>
  <c r="D30" i="2"/>
  <c r="D29" i="2"/>
  <c r="D28" i="2"/>
  <c r="D27" i="2"/>
  <c r="D26" i="2"/>
  <c r="D25" i="2"/>
  <c r="D24" i="2"/>
  <c r="D23" i="2"/>
  <c r="D22" i="2"/>
  <c r="D21" i="2"/>
  <c r="D20" i="2"/>
  <c r="D19" i="2"/>
  <c r="D18" i="2"/>
  <c r="D17" i="2"/>
  <c r="D16" i="2"/>
  <c r="C12" i="2"/>
  <c r="D12" i="2"/>
  <c r="B12" i="2"/>
  <c r="D11" i="2"/>
  <c r="D10" i="2"/>
  <c r="D9" i="2"/>
  <c r="D8" i="2"/>
  <c r="D7" i="2"/>
  <c r="D6" i="2"/>
  <c r="D33" i="2"/>
  <c r="D34" i="2" s="1"/>
  <c r="F23" i="1"/>
  <c r="G33" i="1"/>
  <c r="G22" i="1"/>
  <c r="F25" i="1"/>
  <c r="G21" i="1"/>
  <c r="G20" i="1"/>
  <c r="G19" i="1"/>
  <c r="F22" i="3" l="1"/>
  <c r="G24" i="1"/>
  <c r="G25" i="1" s="1"/>
  <c r="G26" i="1" s="1"/>
  <c r="G23" i="3"/>
  <c r="D2" i="2" s="1"/>
  <c r="E18" i="2" s="1"/>
  <c r="G27" i="1" l="1"/>
  <c r="G31" i="1" s="1"/>
  <c r="G32" i="1" s="1"/>
  <c r="G36" i="1" s="1"/>
  <c r="G24" i="3"/>
  <c r="G25" i="3" s="1"/>
  <c r="E24" i="2"/>
  <c r="E19" i="2"/>
  <c r="E6" i="2"/>
  <c r="E7" i="2"/>
  <c r="E26" i="2"/>
  <c r="E31" i="2"/>
  <c r="E8" i="2"/>
  <c r="E9" i="2"/>
  <c r="E29" i="2"/>
  <c r="E22" i="2"/>
  <c r="E27" i="2"/>
  <c r="E25" i="2"/>
  <c r="E20" i="2"/>
  <c r="E28" i="2"/>
  <c r="E17" i="2"/>
  <c r="E23" i="2"/>
  <c r="E16" i="2"/>
  <c r="E10" i="2"/>
  <c r="E21" i="2"/>
  <c r="E30" i="2"/>
  <c r="G26" i="3" l="1"/>
  <c r="G30" i="3" s="1"/>
  <c r="E33" i="2"/>
  <c r="E12" i="2"/>
  <c r="G31" i="3" l="1"/>
  <c r="G35" i="3" s="1"/>
  <c r="E34"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Carolyn</author>
  </authors>
  <commentList>
    <comment ref="F33" authorId="0" shapeId="0" xr:uid="{00000000-0006-0000-0000-000001000000}">
      <text>
        <r>
          <rPr>
            <b/>
            <sz val="9"/>
            <color indexed="81"/>
            <rFont val="Tahoma"/>
            <family val="2"/>
          </rPr>
          <t xml:space="preserve">Insert Total Frontage Feet </t>
        </r>
        <r>
          <rPr>
            <sz val="9"/>
            <color indexed="81"/>
            <rFont val="Tahoma"/>
            <family val="2"/>
          </rPr>
          <t xml:space="preserve">
</t>
        </r>
      </text>
    </comment>
  </commentList>
</comments>
</file>

<file path=xl/sharedStrings.xml><?xml version="1.0" encoding="utf-8"?>
<sst xmlns="http://schemas.openxmlformats.org/spreadsheetml/2006/main" count="185" uniqueCount="118">
  <si>
    <t>Phone</t>
  </si>
  <si>
    <t>Mailing Address</t>
  </si>
  <si>
    <t>Building Address</t>
  </si>
  <si>
    <t>Lot #</t>
  </si>
  <si>
    <t>Total Property Area in Acres or Sq. Ft.</t>
  </si>
  <si>
    <t>Total Bldg. Site Area Used</t>
  </si>
  <si>
    <t>Date of Application</t>
  </si>
  <si>
    <t>State License No.</t>
  </si>
  <si>
    <t>Business Address</t>
  </si>
  <si>
    <t>Estimated Date LOD Fence:</t>
  </si>
  <si>
    <t>Email Address:</t>
  </si>
  <si>
    <t>Business Name</t>
  </si>
  <si>
    <t>Construction Sign Fee</t>
  </si>
  <si>
    <t>Residential Building Permit Fee</t>
  </si>
  <si>
    <t>Finished Interior area</t>
  </si>
  <si>
    <t>Finished Basement</t>
  </si>
  <si>
    <t>Unfinished Basement</t>
  </si>
  <si>
    <t>Garages/Decks/Covererd Patios</t>
  </si>
  <si>
    <t xml:space="preserve">TOTAL CONTRUCTION VALUE </t>
  </si>
  <si>
    <t>Plan Review Fee  (65% of Bldg Fee)</t>
  </si>
  <si>
    <t>STATE Surcharge (1% of Building Fee)</t>
  </si>
  <si>
    <t>Property Owner Name(s)</t>
  </si>
  <si>
    <t xml:space="preserve">Phone </t>
  </si>
  <si>
    <t>EMAIL Address</t>
  </si>
  <si>
    <t xml:space="preserve"> </t>
  </si>
  <si>
    <t>9/11/2015 v1</t>
  </si>
  <si>
    <t>Architect or Engineer</t>
  </si>
  <si>
    <t>SIGNATURE OF OWNER, CONTRACTOR OR AUTHORIZED AGENT</t>
  </si>
  <si>
    <t>Application ID #</t>
  </si>
  <si>
    <t>DATE</t>
  </si>
  <si>
    <t>BUILDING PERMIT NUMBER</t>
  </si>
  <si>
    <t>Date Issued:</t>
  </si>
  <si>
    <t>Subdivision Name</t>
  </si>
  <si>
    <t>General Contractor</t>
  </si>
  <si>
    <t>AREA TYPE</t>
  </si>
  <si>
    <t>Value</t>
  </si>
  <si>
    <t>Sq Ft.</t>
  </si>
  <si>
    <t>Fire Sprinkler Review/Inspection</t>
  </si>
  <si>
    <t>TOTAL SQUARE FEET</t>
  </si>
  <si>
    <t xml:space="preserve">Type of Improvement/Construction*: </t>
  </si>
  <si>
    <t xml:space="preserve">  * New House, Multi-Family, Remodel, Addition, Garage, Basement Finish, Deck, other</t>
  </si>
  <si>
    <t xml:space="preserve">Town of Hideout - 10860 N. Hideout Trail - Hideout, UT  84036  - (435) 659-4739   EMAIL:  Carolyn@hideoututah.gov
OFFICE HOURS:  Monday-Thursday, 8:30-5pm
</t>
  </si>
  <si>
    <t xml:space="preserve">NOTICE: 
Construction may require installation of underground utilities. Hideout will not allow open excavation of roadways between October 15 and May 15. Open excavation in Hideout right of way requires a cash bond be posted in accordance with the current adopted fee resolution.  This permit becomes null and void if work or construction authorized is not commenced within 180 days, or if construction or work is suspended or abandoned for a period of 180 days at any time after work is commenced. 
I hereby certify that I have read and examined this application and know the same to be true and correct.   All provisions of laws and ordinances governing this type of work will be complied with whether specified herein or not.  This includes, but not limited to, Ordinace #14-01 which I certify I have received, read and understand and that I will be subject to paying penalties for any acts of non-compiance.  The granting of a permit does not presume to give authority to violate or cancel the provisions of any other state or local law regulating construction or the performance of construction and that I make this statement under penalty of perjury.
</t>
  </si>
  <si>
    <t>Contact Name</t>
  </si>
  <si>
    <r>
      <t>Town of Hideout - RESIDENTIAL BUILDING PERMIT APPLICATION</t>
    </r>
    <r>
      <rPr>
        <b/>
        <sz val="10"/>
        <rFont val="Ebrima"/>
      </rPr>
      <t xml:space="preserve">
</t>
    </r>
  </si>
  <si>
    <t>Total Building Fees (3/4 of 1% of Value)</t>
  </si>
  <si>
    <t>Plan Review</t>
  </si>
  <si>
    <t>Code check</t>
  </si>
  <si>
    <t>Site plan review</t>
  </si>
  <si>
    <t>Fire</t>
  </si>
  <si>
    <t>SWPPP</t>
  </si>
  <si>
    <t>Pre construction</t>
  </si>
  <si>
    <t>Temp Power</t>
  </si>
  <si>
    <t>Footing</t>
  </si>
  <si>
    <t>Foundation</t>
  </si>
  <si>
    <t>Underground Electrical</t>
  </si>
  <si>
    <t>Underslab Plumbing &amp; Electrical</t>
  </si>
  <si>
    <t>Water &amp; Sewer Lateral</t>
  </si>
  <si>
    <t>Shear Wall</t>
  </si>
  <si>
    <t>4-way</t>
  </si>
  <si>
    <t>Shower Pan(s)</t>
  </si>
  <si>
    <t>Insulation</t>
  </si>
  <si>
    <t>Flashing</t>
  </si>
  <si>
    <t>Perm Power</t>
  </si>
  <si>
    <t>Roof</t>
  </si>
  <si>
    <t>Final</t>
  </si>
  <si>
    <t>Total</t>
  </si>
  <si>
    <t>Fee breakdown</t>
  </si>
  <si>
    <t>Review</t>
  </si>
  <si>
    <t>Min fee</t>
  </si>
  <si>
    <t>Plus  % above 300K</t>
  </si>
  <si>
    <t>Above 1.5M</t>
  </si>
  <si>
    <t>Structural</t>
  </si>
  <si>
    <t>Inspections</t>
  </si>
  <si>
    <t>Admin</t>
  </si>
  <si>
    <t>Grand Total</t>
  </si>
  <si>
    <t>Building Valuation</t>
  </si>
  <si>
    <t>Fee's</t>
  </si>
  <si>
    <t>we won't typically do this</t>
  </si>
  <si>
    <t>New Single Fam</t>
  </si>
  <si>
    <t>New Multi Fam</t>
  </si>
  <si>
    <t>Remodal</t>
  </si>
  <si>
    <t>Addition</t>
  </si>
  <si>
    <t>Garage</t>
  </si>
  <si>
    <t>Basement finish</t>
  </si>
  <si>
    <t>Deck</t>
  </si>
  <si>
    <t>Other</t>
  </si>
  <si>
    <t>Estimated Roadway Deposit (refundable)</t>
  </si>
  <si>
    <t>Sewer Impact Fee</t>
  </si>
  <si>
    <t>Plan Review (paid)</t>
  </si>
  <si>
    <t>Building permit fee</t>
  </si>
  <si>
    <t>Roadway Deposit (refundable)</t>
  </si>
  <si>
    <t xml:space="preserve">Type of Improvement/Construction: </t>
  </si>
  <si>
    <t>INSPECTIONS:  Contact Chris Swenson 801-404-0286  cswenson@epiceng.net
Note: 24 hours notice is required for all inspections</t>
  </si>
  <si>
    <t>Remaining Fee's (Due prior to permit approval)</t>
  </si>
  <si>
    <t>Estimated Water/Sewer Fees (Installation-Inspection-Impact)</t>
  </si>
  <si>
    <t xml:space="preserve">Other: </t>
  </si>
  <si>
    <t>Water/Sewer Fees (Installation-Inspection-Impact)</t>
  </si>
  <si>
    <t>Separate</t>
  </si>
  <si>
    <t xml:space="preserve">Additional inspection fee's may apply if corrections are not complete at the time of the FIRST reinspection. </t>
  </si>
  <si>
    <t>Additional inspections fee's shall be paid prior to the following inspection</t>
  </si>
  <si>
    <t xml:space="preserve"> SPECIAL NOTES or COMMENTS</t>
  </si>
  <si>
    <t>Estimated Balance Due - Building Permit Fees Only</t>
  </si>
  <si>
    <t>Estimated Total Fee's (Due prior to permit release)</t>
  </si>
  <si>
    <t xml:space="preserve">Re-inspection fee's may apply if corrections are not complete at the time of the first re-inspection. </t>
  </si>
  <si>
    <t>Remodel</t>
  </si>
  <si>
    <t>Sq. Ft.</t>
  </si>
  <si>
    <t>Garages/Decks/Covered Patios</t>
  </si>
  <si>
    <t>Plan Review Fee  (65% of Bldg. Fee)</t>
  </si>
  <si>
    <t>Total Due at Application Submittal (not refundable)</t>
  </si>
  <si>
    <t>Applicant:  
Complete ALL yellow highlighted cells.</t>
  </si>
  <si>
    <t>Designer/Architect or Engineer</t>
  </si>
  <si>
    <r>
      <t xml:space="preserve">Town of Hideout - </t>
    </r>
    <r>
      <rPr>
        <b/>
        <i/>
        <sz val="16"/>
        <rFont val="Ebrima"/>
      </rPr>
      <t>COMMERCIAL</t>
    </r>
    <r>
      <rPr>
        <b/>
        <sz val="16"/>
        <rFont val="Ebrima"/>
      </rPr>
      <t xml:space="preserve"> BUILDING PERMIT APPLICATION</t>
    </r>
    <r>
      <rPr>
        <b/>
        <sz val="10"/>
        <rFont val="Ebrima"/>
      </rPr>
      <t xml:space="preserve">
</t>
    </r>
  </si>
  <si>
    <t>Commercial Building Permit Fee</t>
  </si>
  <si>
    <t>v6-2017</t>
  </si>
  <si>
    <t xml:space="preserve">NOTICE: 
Construction may require installation of underground utilities. Hideout will only allow open excavation of roadways between October 30 and May 1, if work cannot be completed during this time period, and the work is critical to the completion of the project, then contractor must submit a plan that addresses all of the weather related concerns and receive written approval from the Town's Engineer.  Open excavation in Hideout right of way requires a cash bond be posted in accordance with the current adopted fee resolution.  This permit becomes null and void if work or construction authorized is not commenced within 180 days, or if construction or work is suspended or abandoned for a period of 180 days at any time after work is commenced. 
I hereby certify that I have read and examined this application and know the same to be true and correct.   All provisions of laws and ordinances governing this type of work will be complied with whether specified herein or not.  This includes, but not limited to, Ordinance #14-01 which I certify I have received, read and understand and that I will be subject to paying penalties for any acts of non-compliance.   A Certificate of Occupancy will not be issued until all outstanding penalty fines are paid in full and/or deducted from the refundable roadway deposit amount.  The granting of a permit does not presume to give authority to violate or cancel the provisions of any other state or local law regulating construction or the performance of construction and that I make this statement under penalty of perjury.
</t>
  </si>
  <si>
    <t xml:space="preserve">Town of Hideout - 10860 N. Hideout Trail - Hideout, UT  84036  - (435) 659-4739   EMAIL:  carol@hideoututah.gov
OFFICE HOURS:  Monday-Thursday, 8:30-5pm
</t>
  </si>
  <si>
    <t>INSPECTIONS:  Contact Epic Engineering to schedule (435) 315-3742, or epiccm@epiceng.net.   Note: 24 hours notice is required for all inspections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</si>
</sst>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quot;$&quot;#,##0.00_);[Red]\(&quot;$&quot;#,##0.00\)"/>
    <numFmt numFmtId="44" formatCode="_(&quot;$&quot;* #,##0.00_);_(&quot;$&quot;* \(#,##0.00\);_(&quot;$&quot;* &quot;-&quot;??_);_(@_)"/>
    <numFmt numFmtId="43" formatCode="_(* #,##0.00_);_(* \(#,##0.00\);_(* &quot;-&quot;??_);_(@_)"/>
    <numFmt numFmtId="164" formatCode="_(* #,##0_);_(* \(#,##0\);_(* &quot;-&quot;??_);_(@_)"/>
    <numFmt numFmtId="165" formatCode="0.000%"/>
  </numFmts>
  <fonts count="33" x14ac:knownFonts="1">
    <font>
      <sz val="10"/>
      <name val="Arial"/>
    </font>
    <font>
      <sz val="10"/>
      <name val="Arial"/>
      <family val="2"/>
    </font>
    <font>
      <sz val="8"/>
      <name val="Arial"/>
      <family val="2"/>
    </font>
    <font>
      <sz val="10"/>
      <name val="Arial"/>
      <family val="2"/>
    </font>
    <font>
      <b/>
      <sz val="16"/>
      <name val="Ebrima"/>
    </font>
    <font>
      <sz val="10"/>
      <name val="Ebrima"/>
    </font>
    <font>
      <b/>
      <sz val="10"/>
      <name val="Ebrima"/>
    </font>
    <font>
      <sz val="8"/>
      <name val="Ebrima"/>
    </font>
    <font>
      <sz val="7"/>
      <name val="Ebrima"/>
    </font>
    <font>
      <b/>
      <sz val="9"/>
      <name val="Ebrima"/>
    </font>
    <font>
      <sz val="10"/>
      <name val="Calibri"/>
      <family val="2"/>
    </font>
    <font>
      <sz val="11"/>
      <name val="Ebrima"/>
    </font>
    <font>
      <b/>
      <sz val="11"/>
      <name val="Arial"/>
      <family val="2"/>
    </font>
    <font>
      <i/>
      <sz val="10"/>
      <name val="Ebrima"/>
    </font>
    <font>
      <b/>
      <sz val="11"/>
      <name val="Ebrima"/>
    </font>
    <font>
      <b/>
      <sz val="11"/>
      <name val="Comic Sans MS"/>
      <family val="4"/>
    </font>
    <font>
      <b/>
      <sz val="10"/>
      <name val="Arial"/>
      <family val="2"/>
    </font>
    <font>
      <u/>
      <sz val="10"/>
      <color theme="10"/>
      <name val="Arial"/>
      <family val="2"/>
    </font>
    <font>
      <b/>
      <sz val="11"/>
      <color theme="1"/>
      <name val="Calibri"/>
      <family val="2"/>
      <scheme val="minor"/>
    </font>
    <font>
      <sz val="11"/>
      <color rgb="FFFF0000"/>
      <name val="Calibri"/>
      <family val="2"/>
      <scheme val="minor"/>
    </font>
    <font>
      <sz val="10"/>
      <color rgb="FF000000"/>
      <name val="Ebrima"/>
    </font>
    <font>
      <b/>
      <sz val="10"/>
      <color rgb="FF000000"/>
      <name val="Ebrima"/>
    </font>
    <font>
      <i/>
      <sz val="10"/>
      <color rgb="FF000000"/>
      <name val="Ebrima"/>
    </font>
    <font>
      <sz val="10"/>
      <color rgb="FF000000"/>
      <name val="Calibri"/>
      <family val="2"/>
    </font>
    <font>
      <sz val="10"/>
      <color theme="1"/>
      <name val="Ebrima"/>
    </font>
    <font>
      <sz val="11"/>
      <name val="Calibri"/>
      <family val="2"/>
      <scheme val="minor"/>
    </font>
    <font>
      <b/>
      <sz val="14"/>
      <color theme="1"/>
      <name val="Calibri"/>
      <family val="2"/>
      <scheme val="minor"/>
    </font>
    <font>
      <sz val="9"/>
      <color indexed="81"/>
      <name val="Tahoma"/>
      <family val="2"/>
    </font>
    <font>
      <b/>
      <sz val="9"/>
      <color indexed="81"/>
      <name val="Tahoma"/>
      <family val="2"/>
    </font>
    <font>
      <b/>
      <sz val="12"/>
      <name val="Ebrima"/>
    </font>
    <font>
      <b/>
      <sz val="11"/>
      <color rgb="FF000000"/>
      <name val="Ebrima"/>
    </font>
    <font>
      <b/>
      <i/>
      <sz val="12"/>
      <name val="Ebrima"/>
    </font>
    <font>
      <b/>
      <i/>
      <sz val="16"/>
      <name val="Ebrima"/>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
      <patternFill patternType="solid">
        <fgColor theme="5" tint="0.39997558519241921"/>
        <bgColor indexed="64"/>
      </patternFill>
    </fill>
  </fills>
  <borders count="53">
    <border>
      <left/>
      <right/>
      <top/>
      <bottom/>
      <diagonal/>
    </border>
    <border>
      <left/>
      <right/>
      <top style="double">
        <color indexed="64"/>
      </top>
      <bottom/>
      <diagonal/>
    </border>
    <border>
      <left/>
      <right style="medium">
        <color indexed="64"/>
      </right>
      <top/>
      <bottom/>
      <diagonal/>
    </border>
    <border>
      <left style="medium">
        <color indexed="64"/>
      </left>
      <right/>
      <top style="double">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dotted">
        <color indexed="64"/>
      </top>
      <bottom style="dotted">
        <color indexed="64"/>
      </bottom>
      <diagonal/>
    </border>
    <border>
      <left style="medium">
        <color indexed="64"/>
      </left>
      <right style="hair">
        <color indexed="64"/>
      </right>
      <top/>
      <bottom style="medium">
        <color indexed="64"/>
      </bottom>
      <diagonal/>
    </border>
    <border>
      <left style="medium">
        <color indexed="64"/>
      </left>
      <right/>
      <top style="medium">
        <color indexed="64"/>
      </top>
      <bottom style="dotted">
        <color indexed="64"/>
      </bottom>
      <diagonal/>
    </border>
    <border>
      <left style="medium">
        <color indexed="64"/>
      </left>
      <right/>
      <top style="medium">
        <color indexed="64"/>
      </top>
      <bottom/>
      <diagonal/>
    </border>
    <border>
      <left style="medium">
        <color indexed="64"/>
      </left>
      <right/>
      <top/>
      <bottom style="dotted">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double">
        <color indexed="64"/>
      </top>
      <bottom style="double">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double">
        <color indexed="64"/>
      </top>
      <bottom style="double">
        <color indexed="64"/>
      </bottom>
      <diagonal/>
    </border>
    <border>
      <left style="medium">
        <color indexed="64"/>
      </left>
      <right/>
      <top/>
      <bottom/>
      <diagonal/>
    </border>
    <border>
      <left style="medium">
        <color indexed="64"/>
      </left>
      <right/>
      <top/>
      <bottom style="double">
        <color indexed="64"/>
      </bottom>
      <diagonal/>
    </border>
    <border>
      <left/>
      <right/>
      <top/>
      <bottom style="double">
        <color indexed="64"/>
      </bottom>
      <diagonal/>
    </border>
    <border>
      <left style="medium">
        <color indexed="64"/>
      </left>
      <right/>
      <top style="dotted">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double">
        <color indexed="64"/>
      </top>
      <bottom style="double">
        <color indexed="64"/>
      </bottom>
      <diagonal/>
    </border>
    <border>
      <left/>
      <right style="medium">
        <color indexed="64"/>
      </right>
      <top style="double">
        <color indexed="64"/>
      </top>
      <bottom style="medium">
        <color indexed="64"/>
      </bottom>
      <diagonal/>
    </border>
    <border>
      <left/>
      <right style="medium">
        <color indexed="64"/>
      </right>
      <top style="double">
        <color indexed="64"/>
      </top>
      <bottom style="double">
        <color indexed="64"/>
      </bottom>
      <diagonal/>
    </border>
    <border>
      <left/>
      <right/>
      <top style="medium">
        <color indexed="64"/>
      </top>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right/>
      <top style="double">
        <color indexed="64"/>
      </top>
      <bottom style="double">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0" fontId="17" fillId="0" borderId="0" applyNumberFormat="0" applyFill="0" applyBorder="0" applyAlignment="0" applyProtection="0"/>
    <xf numFmtId="9" fontId="1" fillId="0" borderId="0" applyFont="0" applyFill="0" applyBorder="0" applyAlignment="0" applyProtection="0"/>
  </cellStyleXfs>
  <cellXfs count="236">
    <xf numFmtId="0" fontId="0" fillId="0" borderId="0" xfId="0"/>
    <xf numFmtId="0" fontId="5" fillId="0" borderId="0" xfId="0" applyFont="1" applyAlignment="1">
      <alignment horizontal="center" vertical="top" wrapText="1"/>
    </xf>
    <xf numFmtId="0" fontId="5" fillId="0" borderId="0" xfId="0" applyFont="1"/>
    <xf numFmtId="0" fontId="5" fillId="0" borderId="0" xfId="0" applyFont="1" applyBorder="1"/>
    <xf numFmtId="0" fontId="5" fillId="0" borderId="0" xfId="0" applyFont="1" applyAlignment="1">
      <alignment horizontal="left"/>
    </xf>
    <xf numFmtId="0" fontId="10" fillId="0" borderId="0" xfId="0" applyFont="1"/>
    <xf numFmtId="0" fontId="9" fillId="0" borderId="1" xfId="0" applyFont="1" applyBorder="1" applyAlignment="1">
      <alignment vertical="center"/>
    </xf>
    <xf numFmtId="0" fontId="0" fillId="0" borderId="0" xfId="0" applyBorder="1"/>
    <xf numFmtId="0" fontId="5" fillId="0" borderId="2" xfId="0" applyFont="1" applyBorder="1"/>
    <xf numFmtId="0" fontId="9" fillId="0" borderId="3" xfId="0" applyFont="1" applyBorder="1" applyAlignment="1">
      <alignment vertical="center"/>
    </xf>
    <xf numFmtId="0" fontId="9" fillId="0" borderId="4" xfId="0" applyFont="1" applyBorder="1" applyAlignment="1">
      <alignment vertical="center" wrapText="1"/>
    </xf>
    <xf numFmtId="0" fontId="0" fillId="0" borderId="5" xfId="0" applyBorder="1"/>
    <xf numFmtId="0" fontId="5" fillId="0" borderId="6" xfId="0" applyFont="1" applyBorder="1"/>
    <xf numFmtId="0" fontId="5" fillId="0" borderId="7" xfId="0" applyFont="1" applyBorder="1" applyAlignment="1">
      <alignment vertical="top"/>
    </xf>
    <xf numFmtId="0" fontId="10" fillId="0" borderId="0" xfId="0" applyFont="1" applyAlignment="1">
      <alignment horizontal="left" indent="2"/>
    </xf>
    <xf numFmtId="0" fontId="5" fillId="0" borderId="8" xfId="0" applyFont="1" applyBorder="1" applyAlignment="1">
      <alignment vertical="top"/>
    </xf>
    <xf numFmtId="0" fontId="11" fillId="0" borderId="9" xfId="0" applyFont="1" applyBorder="1" applyAlignment="1">
      <alignment vertical="top"/>
    </xf>
    <xf numFmtId="0" fontId="11" fillId="0" borderId="7" xfId="0" applyFont="1" applyBorder="1" applyAlignment="1">
      <alignment vertical="top"/>
    </xf>
    <xf numFmtId="0" fontId="11" fillId="0" borderId="10" xfId="0" applyFont="1" applyBorder="1" applyAlignment="1">
      <alignment vertical="top"/>
    </xf>
    <xf numFmtId="0" fontId="11" fillId="0" borderId="11" xfId="0" applyFont="1" applyBorder="1" applyAlignment="1">
      <alignment vertical="top"/>
    </xf>
    <xf numFmtId="9" fontId="5" fillId="0" borderId="12" xfId="0" applyNumberFormat="1" applyFont="1" applyBorder="1" applyAlignment="1">
      <alignment horizontal="center"/>
    </xf>
    <xf numFmtId="8" fontId="20" fillId="0" borderId="12" xfId="0" applyNumberFormat="1" applyFont="1" applyBorder="1" applyAlignment="1">
      <alignment horizontal="right" vertical="center"/>
    </xf>
    <xf numFmtId="8" fontId="5" fillId="0" borderId="12" xfId="0" applyNumberFormat="1" applyFont="1" applyFill="1" applyBorder="1" applyAlignment="1">
      <alignment horizontal="right" vertical="center"/>
    </xf>
    <xf numFmtId="10" fontId="20" fillId="0" borderId="12" xfId="4" applyNumberFormat="1" applyFont="1" applyFill="1" applyBorder="1" applyAlignment="1">
      <alignment horizontal="center" vertical="center"/>
    </xf>
    <xf numFmtId="8" fontId="20" fillId="0" borderId="13" xfId="0" applyNumberFormat="1" applyFont="1" applyBorder="1" applyAlignment="1">
      <alignment horizontal="right" vertical="center"/>
    </xf>
    <xf numFmtId="0" fontId="21" fillId="2" borderId="14" xfId="0" applyFont="1" applyFill="1" applyBorder="1" applyAlignment="1">
      <alignment vertical="center"/>
    </xf>
    <xf numFmtId="0" fontId="20" fillId="0" borderId="15" xfId="0" applyFont="1" applyBorder="1" applyAlignment="1">
      <alignment horizontal="left" vertical="center"/>
    </xf>
    <xf numFmtId="0" fontId="20" fillId="0" borderId="16" xfId="0" applyFont="1" applyBorder="1" applyAlignment="1">
      <alignment horizontal="left" vertical="center"/>
    </xf>
    <xf numFmtId="0" fontId="20" fillId="0" borderId="16" xfId="0" applyFont="1" applyFill="1" applyBorder="1" applyAlignment="1">
      <alignment horizontal="left" vertical="center"/>
    </xf>
    <xf numFmtId="8" fontId="21" fillId="2" borderId="17" xfId="0" applyNumberFormat="1" applyFont="1" applyFill="1" applyBorder="1" applyAlignment="1">
      <alignment vertical="center"/>
    </xf>
    <xf numFmtId="0" fontId="5" fillId="0" borderId="18" xfId="0" applyFont="1" applyBorder="1" applyAlignment="1">
      <alignment vertical="top"/>
    </xf>
    <xf numFmtId="0" fontId="5" fillId="0" borderId="0" xfId="0" applyFont="1" applyBorder="1" applyAlignment="1">
      <alignment vertical="top"/>
    </xf>
    <xf numFmtId="9" fontId="20" fillId="0" borderId="16" xfId="4" applyFont="1" applyBorder="1" applyAlignment="1">
      <alignment horizontal="center" vertical="center"/>
    </xf>
    <xf numFmtId="164" fontId="21" fillId="0" borderId="12" xfId="1" applyNumberFormat="1" applyFont="1" applyBorder="1" applyAlignment="1">
      <alignment vertical="center"/>
    </xf>
    <xf numFmtId="0" fontId="6" fillId="0" borderId="18" xfId="0" applyFont="1" applyBorder="1" applyAlignment="1">
      <alignment horizontal="center" vertical="top" wrapText="1"/>
    </xf>
    <xf numFmtId="0" fontId="6" fillId="0" borderId="0" xfId="0" applyFont="1" applyBorder="1" applyAlignment="1">
      <alignment horizontal="center" vertical="top" wrapText="1"/>
    </xf>
    <xf numFmtId="0" fontId="7" fillId="0" borderId="0" xfId="0" applyFont="1" applyAlignment="1">
      <alignment horizontal="left" indent="6"/>
    </xf>
    <xf numFmtId="0" fontId="22" fillId="0" borderId="16" xfId="0" applyFont="1" applyBorder="1" applyAlignment="1">
      <alignment horizontal="right"/>
    </xf>
    <xf numFmtId="0" fontId="13" fillId="0" borderId="0" xfId="0" applyFont="1" applyAlignment="1">
      <alignment horizontal="left"/>
    </xf>
    <xf numFmtId="0" fontId="5" fillId="3" borderId="12" xfId="0" applyFont="1" applyFill="1" applyBorder="1" applyAlignment="1">
      <alignment horizontal="center"/>
    </xf>
    <xf numFmtId="0" fontId="8" fillId="4" borderId="19" xfId="0" applyFont="1" applyFill="1" applyBorder="1"/>
    <xf numFmtId="0" fontId="8" fillId="4" borderId="20" xfId="0" applyFont="1" applyFill="1" applyBorder="1"/>
    <xf numFmtId="0" fontId="0" fillId="4" borderId="0" xfId="0" applyFill="1" applyBorder="1"/>
    <xf numFmtId="0" fontId="5" fillId="4" borderId="0" xfId="0" applyFont="1" applyFill="1" applyBorder="1" applyAlignment="1">
      <alignment horizontal="left"/>
    </xf>
    <xf numFmtId="0" fontId="20" fillId="4" borderId="17" xfId="0" applyNumberFormat="1" applyFont="1" applyFill="1" applyBorder="1" applyAlignment="1">
      <alignment vertical="center"/>
    </xf>
    <xf numFmtId="0" fontId="11" fillId="0" borderId="21" xfId="0" applyFont="1" applyBorder="1" applyAlignment="1">
      <alignment vertical="top"/>
    </xf>
    <xf numFmtId="0" fontId="14" fillId="4" borderId="22" xfId="0" applyFont="1" applyFill="1" applyBorder="1" applyAlignment="1">
      <alignment vertical="top"/>
    </xf>
    <xf numFmtId="0" fontId="14" fillId="4" borderId="23" xfId="0" applyFont="1" applyFill="1" applyBorder="1" applyAlignment="1">
      <alignment vertical="top"/>
    </xf>
    <xf numFmtId="0" fontId="14" fillId="4" borderId="24" xfId="0" applyFont="1" applyFill="1" applyBorder="1" applyAlignment="1">
      <alignment horizontal="left"/>
    </xf>
    <xf numFmtId="0" fontId="14" fillId="4" borderId="22" xfId="0" applyFont="1" applyFill="1" applyBorder="1" applyAlignment="1">
      <alignment horizontal="left"/>
    </xf>
    <xf numFmtId="0" fontId="14" fillId="4" borderId="23" xfId="0" applyFont="1" applyFill="1" applyBorder="1" applyAlignment="1">
      <alignment horizontal="left"/>
    </xf>
    <xf numFmtId="0" fontId="14" fillId="4" borderId="24" xfId="0" applyFont="1" applyFill="1" applyBorder="1" applyAlignment="1">
      <alignment horizontal="left" vertical="top"/>
    </xf>
    <xf numFmtId="0" fontId="14" fillId="4" borderId="22" xfId="0" applyFont="1" applyFill="1" applyBorder="1" applyAlignment="1">
      <alignment horizontal="left" vertical="top"/>
    </xf>
    <xf numFmtId="0" fontId="14" fillId="4" borderId="25" xfId="0" applyFont="1" applyFill="1" applyBorder="1" applyAlignment="1">
      <alignment horizontal="left" vertical="top"/>
    </xf>
    <xf numFmtId="0" fontId="14" fillId="4" borderId="26" xfId="0" applyFont="1" applyFill="1" applyBorder="1" applyAlignment="1">
      <alignment horizontal="left" vertical="top"/>
    </xf>
    <xf numFmtId="0" fontId="11" fillId="0" borderId="27" xfId="0" applyFont="1" applyBorder="1" applyAlignment="1">
      <alignment horizontal="left"/>
    </xf>
    <xf numFmtId="0" fontId="11" fillId="0" borderId="15" xfId="0" applyFont="1" applyBorder="1" applyAlignment="1">
      <alignment horizontal="left"/>
    </xf>
    <xf numFmtId="0" fontId="11" fillId="0" borderId="16" xfId="0" applyFont="1" applyBorder="1" applyAlignment="1">
      <alignment horizontal="left"/>
    </xf>
    <xf numFmtId="0" fontId="11" fillId="0" borderId="28" xfId="0" applyFont="1" applyBorder="1" applyAlignment="1">
      <alignment horizontal="left"/>
    </xf>
    <xf numFmtId="0" fontId="11" fillId="0" borderId="29" xfId="0" applyFont="1" applyBorder="1" applyAlignment="1">
      <alignment horizontal="left"/>
    </xf>
    <xf numFmtId="0" fontId="11" fillId="0" borderId="30" xfId="0" applyFont="1" applyBorder="1" applyAlignment="1">
      <alignment horizontal="left"/>
    </xf>
    <xf numFmtId="164" fontId="23" fillId="4" borderId="13" xfId="1" applyNumberFormat="1" applyFont="1" applyFill="1" applyBorder="1" applyAlignment="1">
      <alignment vertical="center"/>
    </xf>
    <xf numFmtId="164" fontId="10" fillId="4" borderId="12" xfId="1" applyNumberFormat="1" applyFont="1" applyFill="1" applyBorder="1" applyAlignment="1">
      <alignment vertical="center"/>
    </xf>
    <xf numFmtId="164" fontId="23" fillId="4" borderId="12" xfId="1" applyNumberFormat="1" applyFont="1" applyFill="1" applyBorder="1" applyAlignment="1">
      <alignment vertical="center"/>
    </xf>
    <xf numFmtId="0" fontId="15" fillId="3" borderId="12" xfId="0" applyFont="1" applyFill="1" applyBorder="1" applyAlignment="1">
      <alignment horizontal="right"/>
    </xf>
    <xf numFmtId="0" fontId="5" fillId="3" borderId="31" xfId="0" applyFont="1" applyFill="1" applyBorder="1" applyAlignment="1">
      <alignment horizontal="center"/>
    </xf>
    <xf numFmtId="0" fontId="5" fillId="3" borderId="22" xfId="0" applyFont="1" applyFill="1" applyBorder="1" applyAlignment="1">
      <alignment horizontal="center"/>
    </xf>
    <xf numFmtId="0" fontId="20" fillId="0" borderId="32" xfId="0" applyFont="1" applyBorder="1" applyAlignment="1">
      <alignment horizontal="left" vertical="center" wrapText="1"/>
    </xf>
    <xf numFmtId="44" fontId="20" fillId="0" borderId="25" xfId="2" applyNumberFormat="1" applyFont="1" applyBorder="1" applyAlignment="1">
      <alignment horizontal="right" vertical="center"/>
    </xf>
    <xf numFmtId="0" fontId="5" fillId="0" borderId="31" xfId="0" applyFont="1" applyFill="1" applyBorder="1" applyAlignment="1">
      <alignment horizontal="left" vertical="center"/>
    </xf>
    <xf numFmtId="44" fontId="5" fillId="0" borderId="22" xfId="2" applyNumberFormat="1" applyFont="1" applyFill="1" applyBorder="1" applyAlignment="1">
      <alignment horizontal="right" vertical="center"/>
    </xf>
    <xf numFmtId="0" fontId="20" fillId="0" borderId="31" xfId="0" applyFont="1" applyBorder="1" applyAlignment="1">
      <alignment horizontal="left" vertical="center"/>
    </xf>
    <xf numFmtId="44" fontId="20" fillId="0" borderId="22" xfId="2" applyNumberFormat="1" applyFont="1" applyBorder="1" applyAlignment="1">
      <alignment horizontal="right" vertical="center"/>
    </xf>
    <xf numFmtId="0" fontId="20" fillId="0" borderId="31" xfId="0" applyFont="1" applyBorder="1" applyAlignment="1">
      <alignment horizontal="left" vertical="center" wrapText="1"/>
    </xf>
    <xf numFmtId="0" fontId="22" fillId="0" borderId="27" xfId="0" applyFont="1" applyBorder="1" applyAlignment="1">
      <alignment horizontal="right"/>
    </xf>
    <xf numFmtId="44" fontId="21" fillId="0" borderId="22" xfId="2" applyNumberFormat="1" applyFont="1" applyBorder="1" applyAlignment="1">
      <alignment horizontal="right" vertical="center"/>
    </xf>
    <xf numFmtId="0" fontId="20" fillId="0" borderId="27" xfId="0" applyFont="1" applyFill="1" applyBorder="1" applyAlignment="1">
      <alignment horizontal="left" vertical="center"/>
    </xf>
    <xf numFmtId="44" fontId="24" fillId="0" borderId="22" xfId="2" applyNumberFormat="1" applyFont="1" applyBorder="1"/>
    <xf numFmtId="0" fontId="20" fillId="0" borderId="27" xfId="0" applyFont="1" applyBorder="1" applyAlignment="1">
      <alignment horizontal="left" vertical="center"/>
    </xf>
    <xf numFmtId="44" fontId="20" fillId="0" borderId="33" xfId="2" applyNumberFormat="1" applyFont="1" applyBorder="1" applyAlignment="1">
      <alignment horizontal="right" vertical="center"/>
    </xf>
    <xf numFmtId="44" fontId="5" fillId="0" borderId="22" xfId="0" applyNumberFormat="1" applyFont="1" applyBorder="1"/>
    <xf numFmtId="44" fontId="0" fillId="0" borderId="0" xfId="2" applyFont="1"/>
    <xf numFmtId="165" fontId="0" fillId="0" borderId="0" xfId="4" applyNumberFormat="1" applyFont="1"/>
    <xf numFmtId="10" fontId="0" fillId="0" borderId="0" xfId="4" applyNumberFormat="1" applyFont="1"/>
    <xf numFmtId="44" fontId="0" fillId="0" borderId="0" xfId="0" applyNumberFormat="1"/>
    <xf numFmtId="44" fontId="0" fillId="0" borderId="0" xfId="2" applyFont="1" applyAlignment="1"/>
    <xf numFmtId="164" fontId="0" fillId="0" borderId="0" xfId="1" applyNumberFormat="1" applyFont="1"/>
    <xf numFmtId="44" fontId="18" fillId="0" borderId="0" xfId="2" applyFont="1" applyBorder="1" applyAlignment="1">
      <alignment horizontal="center"/>
    </xf>
    <xf numFmtId="44" fontId="18" fillId="0" borderId="0" xfId="2" applyFont="1" applyBorder="1" applyAlignment="1">
      <alignment horizontal="left"/>
    </xf>
    <xf numFmtId="0" fontId="3" fillId="0" borderId="0" xfId="0" applyFont="1"/>
    <xf numFmtId="44" fontId="0" fillId="0" borderId="12" xfId="2" applyFont="1" applyBorder="1"/>
    <xf numFmtId="164" fontId="0" fillId="0" borderId="12" xfId="1" applyNumberFormat="1" applyFont="1" applyBorder="1"/>
    <xf numFmtId="44" fontId="0" fillId="0" borderId="12" xfId="0" applyNumberFormat="1" applyBorder="1"/>
    <xf numFmtId="165" fontId="0" fillId="0" borderId="12" xfId="4" applyNumberFormat="1" applyFont="1" applyBorder="1"/>
    <xf numFmtId="10" fontId="25" fillId="0" borderId="12" xfId="2" applyNumberFormat="1" applyFont="1" applyBorder="1"/>
    <xf numFmtId="44" fontId="19" fillId="0" borderId="12" xfId="2" applyFont="1" applyBorder="1" applyAlignment="1">
      <alignment horizontal="right"/>
    </xf>
    <xf numFmtId="165" fontId="19" fillId="0" borderId="12" xfId="4" applyNumberFormat="1" applyFont="1" applyBorder="1"/>
    <xf numFmtId="9" fontId="0" fillId="0" borderId="12" xfId="4" applyFont="1" applyBorder="1"/>
    <xf numFmtId="44" fontId="19" fillId="0" borderId="12" xfId="2" applyFont="1" applyBorder="1"/>
    <xf numFmtId="10" fontId="19" fillId="0" borderId="12" xfId="2" applyNumberFormat="1" applyFont="1" applyBorder="1"/>
    <xf numFmtId="44" fontId="16" fillId="0" borderId="34" xfId="2" applyFont="1" applyBorder="1" applyAlignment="1">
      <alignment horizontal="center"/>
    </xf>
    <xf numFmtId="0" fontId="16" fillId="0" borderId="24" xfId="0" applyFont="1" applyBorder="1" applyAlignment="1">
      <alignment horizontal="center"/>
    </xf>
    <xf numFmtId="44" fontId="0" fillId="0" borderId="31" xfId="2" applyFont="1" applyBorder="1"/>
    <xf numFmtId="0" fontId="0" fillId="0" borderId="22" xfId="0" applyBorder="1"/>
    <xf numFmtId="0" fontId="0" fillId="0" borderId="31" xfId="0" applyBorder="1"/>
    <xf numFmtId="44" fontId="0" fillId="0" borderId="22" xfId="0" applyNumberFormat="1" applyBorder="1"/>
    <xf numFmtId="0" fontId="19" fillId="0" borderId="31" xfId="0" applyFont="1" applyBorder="1"/>
    <xf numFmtId="0" fontId="0" fillId="0" borderId="35" xfId="0" applyFill="1" applyBorder="1"/>
    <xf numFmtId="44" fontId="0" fillId="0" borderId="36" xfId="2" applyFont="1" applyBorder="1"/>
    <xf numFmtId="165" fontId="0" fillId="0" borderId="36" xfId="4" applyNumberFormat="1" applyFont="1" applyBorder="1"/>
    <xf numFmtId="44" fontId="0" fillId="0" borderId="23" xfId="2" applyFont="1" applyBorder="1"/>
    <xf numFmtId="44" fontId="16" fillId="0" borderId="0" xfId="2" applyFont="1"/>
    <xf numFmtId="165" fontId="16" fillId="0" borderId="0" xfId="4" applyNumberFormat="1" applyFont="1"/>
    <xf numFmtId="44" fontId="16" fillId="0" borderId="0" xfId="0" applyNumberFormat="1" applyFont="1"/>
    <xf numFmtId="44" fontId="19" fillId="0" borderId="12" xfId="2" applyFont="1" applyFill="1" applyBorder="1"/>
    <xf numFmtId="9" fontId="19" fillId="0" borderId="12" xfId="4" applyFont="1" applyBorder="1"/>
    <xf numFmtId="44" fontId="0" fillId="0" borderId="34" xfId="0" applyNumberFormat="1" applyBorder="1"/>
    <xf numFmtId="44" fontId="16" fillId="0" borderId="24" xfId="2" applyFont="1" applyBorder="1"/>
    <xf numFmtId="44" fontId="0" fillId="0" borderId="22" xfId="2" applyFont="1" applyBorder="1"/>
    <xf numFmtId="44" fontId="19" fillId="0" borderId="31" xfId="2" applyFont="1" applyBorder="1"/>
    <xf numFmtId="44" fontId="0" fillId="0" borderId="35" xfId="2" applyFont="1" applyBorder="1"/>
    <xf numFmtId="10" fontId="0" fillId="0" borderId="36" xfId="4" applyNumberFormat="1" applyFont="1" applyBorder="1" applyAlignment="1"/>
    <xf numFmtId="44" fontId="0" fillId="0" borderId="23" xfId="0" applyNumberFormat="1" applyBorder="1"/>
    <xf numFmtId="0" fontId="25" fillId="0" borderId="31" xfId="0" applyFont="1" applyBorder="1"/>
    <xf numFmtId="14" fontId="14" fillId="4" borderId="24" xfId="0" applyNumberFormat="1" applyFont="1" applyFill="1" applyBorder="1" applyAlignment="1">
      <alignment horizontal="left" vertical="top"/>
    </xf>
    <xf numFmtId="0" fontId="17" fillId="4" borderId="22" xfId="3" applyFill="1" applyBorder="1" applyAlignment="1">
      <alignment vertical="top"/>
    </xf>
    <xf numFmtId="0" fontId="17" fillId="4" borderId="22" xfId="3" applyFill="1" applyBorder="1" applyAlignment="1">
      <alignment horizontal="left" vertical="top"/>
    </xf>
    <xf numFmtId="0" fontId="6" fillId="0" borderId="37" xfId="0" applyFont="1" applyBorder="1" applyAlignment="1">
      <alignment horizontal="left"/>
    </xf>
    <xf numFmtId="0" fontId="6" fillId="0" borderId="38" xfId="0" applyFont="1" applyBorder="1"/>
    <xf numFmtId="0" fontId="21" fillId="2" borderId="40" xfId="0" applyFont="1" applyFill="1" applyBorder="1" applyAlignment="1">
      <alignment vertical="center"/>
    </xf>
    <xf numFmtId="44" fontId="21" fillId="3" borderId="41" xfId="2" applyNumberFormat="1" applyFont="1" applyFill="1" applyBorder="1" applyAlignment="1">
      <alignment horizontal="right" vertical="center"/>
    </xf>
    <xf numFmtId="0" fontId="20" fillId="0" borderId="28" xfId="0" applyFont="1" applyBorder="1" applyAlignment="1">
      <alignment horizontal="left" vertical="center"/>
    </xf>
    <xf numFmtId="0" fontId="20" fillId="0" borderId="29" xfId="0" applyFont="1" applyBorder="1" applyAlignment="1">
      <alignment horizontal="left" vertical="center"/>
    </xf>
    <xf numFmtId="0" fontId="20" fillId="0" borderId="30" xfId="0" applyFont="1" applyBorder="1" applyAlignment="1">
      <alignment horizontal="left" vertical="center"/>
    </xf>
    <xf numFmtId="44" fontId="20" fillId="0" borderId="23" xfId="2" applyNumberFormat="1" applyFont="1" applyBorder="1" applyAlignment="1">
      <alignment horizontal="right" vertical="center"/>
    </xf>
    <xf numFmtId="44" fontId="20" fillId="0" borderId="41" xfId="2" applyNumberFormat="1" applyFont="1" applyFill="1" applyBorder="1" applyAlignment="1">
      <alignment horizontal="right" vertical="center"/>
    </xf>
    <xf numFmtId="44" fontId="20" fillId="2" borderId="42" xfId="2" applyNumberFormat="1" applyFont="1" applyFill="1" applyBorder="1" applyAlignment="1">
      <alignment horizontal="right" vertical="center"/>
    </xf>
    <xf numFmtId="0" fontId="20" fillId="2" borderId="40" xfId="0" applyFont="1" applyFill="1" applyBorder="1" applyAlignment="1">
      <alignment vertical="center"/>
    </xf>
    <xf numFmtId="44" fontId="20" fillId="3" borderId="41" xfId="2" applyNumberFormat="1" applyFont="1" applyFill="1" applyBorder="1" applyAlignment="1">
      <alignment horizontal="right" vertical="center"/>
    </xf>
    <xf numFmtId="44" fontId="5" fillId="0" borderId="39" xfId="0" applyNumberFormat="1" applyFont="1" applyBorder="1"/>
    <xf numFmtId="14" fontId="14" fillId="4" borderId="24" xfId="0" applyNumberFormat="1" applyFont="1" applyFill="1" applyBorder="1" applyAlignment="1" applyProtection="1">
      <alignment horizontal="left" vertical="top"/>
      <protection locked="0"/>
    </xf>
    <xf numFmtId="0" fontId="14" fillId="4" borderId="22" xfId="0" applyFont="1" applyFill="1" applyBorder="1" applyAlignment="1" applyProtection="1">
      <alignment vertical="top"/>
      <protection locked="0"/>
    </xf>
    <xf numFmtId="0" fontId="17" fillId="4" borderId="22" xfId="3" applyFill="1" applyBorder="1" applyAlignment="1" applyProtection="1">
      <alignment vertical="top"/>
      <protection locked="0"/>
    </xf>
    <xf numFmtId="0" fontId="14" fillId="4" borderId="23" xfId="0" applyFont="1" applyFill="1" applyBorder="1" applyAlignment="1" applyProtection="1">
      <alignment vertical="top"/>
      <protection locked="0"/>
    </xf>
    <xf numFmtId="0" fontId="14" fillId="4" borderId="24" xfId="0" applyFont="1" applyFill="1" applyBorder="1" applyAlignment="1" applyProtection="1">
      <alignment horizontal="left" vertical="top"/>
      <protection locked="0"/>
    </xf>
    <xf numFmtId="0" fontId="14" fillId="4" borderId="22" xfId="0" applyFont="1" applyFill="1" applyBorder="1" applyAlignment="1" applyProtection="1">
      <alignment horizontal="left"/>
      <protection locked="0"/>
    </xf>
    <xf numFmtId="0" fontId="14" fillId="4" borderId="22" xfId="0" applyFont="1" applyFill="1" applyBorder="1" applyAlignment="1" applyProtection="1">
      <alignment horizontal="left" vertical="top"/>
      <protection locked="0"/>
    </xf>
    <xf numFmtId="0" fontId="17" fillId="4" borderId="22" xfId="3" applyFill="1" applyBorder="1" applyAlignment="1" applyProtection="1">
      <alignment horizontal="left" vertical="top"/>
      <protection locked="0"/>
    </xf>
    <xf numFmtId="0" fontId="14" fillId="4" borderId="25" xfId="0" applyFont="1" applyFill="1" applyBorder="1" applyAlignment="1" applyProtection="1">
      <alignment horizontal="left" vertical="top"/>
      <protection locked="0"/>
    </xf>
    <xf numFmtId="0" fontId="14" fillId="4" borderId="26" xfId="0" applyFont="1" applyFill="1" applyBorder="1" applyAlignment="1" applyProtection="1">
      <alignment horizontal="left" vertical="top"/>
      <protection locked="0"/>
    </xf>
    <xf numFmtId="164" fontId="23" fillId="4" borderId="13" xfId="1" applyNumberFormat="1" applyFont="1" applyFill="1" applyBorder="1" applyAlignment="1" applyProtection="1">
      <alignment vertical="center"/>
      <protection locked="0"/>
    </xf>
    <xf numFmtId="164" fontId="10" fillId="4" borderId="12" xfId="1" applyNumberFormat="1" applyFont="1" applyFill="1" applyBorder="1" applyAlignment="1" applyProtection="1">
      <alignment vertical="center"/>
      <protection locked="0"/>
    </xf>
    <xf numFmtId="164" fontId="23" fillId="4" borderId="12" xfId="1" applyNumberFormat="1" applyFont="1" applyFill="1" applyBorder="1" applyAlignment="1" applyProtection="1">
      <alignment vertical="center"/>
      <protection locked="0"/>
    </xf>
    <xf numFmtId="0" fontId="14" fillId="4" borderId="23" xfId="0" applyFont="1" applyFill="1" applyBorder="1" applyAlignment="1" applyProtection="1">
      <alignment horizontal="left"/>
      <protection locked="0"/>
    </xf>
    <xf numFmtId="0" fontId="14" fillId="4" borderId="24" xfId="0" applyFont="1" applyFill="1" applyBorder="1" applyAlignment="1" applyProtection="1">
      <alignment horizontal="left"/>
      <protection locked="0"/>
    </xf>
    <xf numFmtId="0" fontId="20" fillId="4" borderId="17" xfId="0" applyNumberFormat="1" applyFont="1" applyFill="1" applyBorder="1" applyAlignment="1" applyProtection="1">
      <alignment vertical="center"/>
      <protection locked="0"/>
    </xf>
    <xf numFmtId="0" fontId="8" fillId="4" borderId="19" xfId="0" applyFont="1" applyFill="1" applyBorder="1" applyProtection="1"/>
    <xf numFmtId="0" fontId="8" fillId="4" borderId="20" xfId="0" applyFont="1" applyFill="1" applyBorder="1" applyProtection="1"/>
    <xf numFmtId="0" fontId="0" fillId="4" borderId="0" xfId="0" applyFill="1" applyBorder="1" applyProtection="1"/>
    <xf numFmtId="0" fontId="5" fillId="4" borderId="0" xfId="0" applyFont="1" applyFill="1" applyBorder="1" applyAlignment="1" applyProtection="1">
      <alignment horizontal="left"/>
    </xf>
    <xf numFmtId="0" fontId="6" fillId="0" borderId="0" xfId="0" applyFont="1"/>
    <xf numFmtId="0" fontId="21" fillId="2" borderId="40" xfId="0" applyFont="1" applyFill="1" applyBorder="1" applyAlignment="1">
      <alignment horizontal="center" vertical="center"/>
    </xf>
    <xf numFmtId="0" fontId="11" fillId="0" borderId="27" xfId="0" applyFont="1" applyBorder="1" applyAlignment="1">
      <alignment horizontal="left"/>
    </xf>
    <xf numFmtId="0" fontId="11" fillId="0" borderId="15" xfId="0" applyFont="1" applyBorder="1" applyAlignment="1">
      <alignment horizontal="left"/>
    </xf>
    <xf numFmtId="0" fontId="11" fillId="0" borderId="16" xfId="0" applyFont="1" applyBorder="1" applyAlignment="1">
      <alignment horizontal="left"/>
    </xf>
    <xf numFmtId="0" fontId="11" fillId="0" borderId="46" xfId="0" applyFont="1" applyBorder="1" applyAlignment="1">
      <alignment horizontal="left"/>
    </xf>
    <xf numFmtId="0" fontId="11" fillId="0" borderId="47" xfId="0" applyFont="1" applyBorder="1" applyAlignment="1">
      <alignment horizontal="left"/>
    </xf>
    <xf numFmtId="0" fontId="11" fillId="0" borderId="48" xfId="0" applyFont="1" applyBorder="1" applyAlignment="1">
      <alignment horizontal="left"/>
    </xf>
    <xf numFmtId="14" fontId="7" fillId="0" borderId="0" xfId="0" applyNumberFormat="1" applyFont="1" applyAlignment="1">
      <alignment horizontal="left" indent="6"/>
    </xf>
    <xf numFmtId="0" fontId="11" fillId="0" borderId="0" xfId="0" applyFont="1" applyBorder="1" applyAlignment="1">
      <alignment vertical="top"/>
    </xf>
    <xf numFmtId="44" fontId="20" fillId="0" borderId="6" xfId="2" applyNumberFormat="1" applyFont="1" applyFill="1" applyBorder="1" applyAlignment="1">
      <alignment horizontal="right" vertical="center"/>
    </xf>
    <xf numFmtId="44" fontId="6" fillId="0" borderId="52" xfId="0" applyNumberFormat="1" applyFont="1" applyBorder="1"/>
    <xf numFmtId="0" fontId="15" fillId="3" borderId="12" xfId="0" applyFont="1" applyFill="1" applyBorder="1" applyAlignment="1" applyProtection="1">
      <alignment horizontal="right"/>
      <protection locked="0"/>
    </xf>
    <xf numFmtId="0" fontId="31" fillId="4" borderId="0" xfId="0" applyFont="1" applyFill="1" applyAlignment="1">
      <alignment horizontal="center" vertical="center" wrapText="1"/>
    </xf>
    <xf numFmtId="44" fontId="20" fillId="2" borderId="40" xfId="2" applyFont="1" applyFill="1" applyBorder="1" applyAlignment="1" applyProtection="1">
      <alignment horizontal="center" vertical="center"/>
      <protection locked="0"/>
    </xf>
    <xf numFmtId="0" fontId="4" fillId="5" borderId="37" xfId="0" applyFont="1" applyFill="1" applyBorder="1" applyAlignment="1">
      <alignment horizontal="center" vertical="top" wrapText="1"/>
    </xf>
    <xf numFmtId="0" fontId="4" fillId="5" borderId="38" xfId="0" applyFont="1" applyFill="1" applyBorder="1" applyAlignment="1">
      <alignment horizontal="center" vertical="top" wrapText="1"/>
    </xf>
    <xf numFmtId="0" fontId="4" fillId="5" borderId="39" xfId="0" applyFont="1" applyFill="1" applyBorder="1" applyAlignment="1">
      <alignment horizontal="center" vertical="top" wrapText="1"/>
    </xf>
    <xf numFmtId="0" fontId="21" fillId="0" borderId="27" xfId="0" applyFont="1" applyFill="1" applyBorder="1" applyAlignment="1">
      <alignment horizontal="center" vertical="center"/>
    </xf>
    <xf numFmtId="0" fontId="21" fillId="0" borderId="15" xfId="0" applyFont="1" applyFill="1" applyBorder="1" applyAlignment="1">
      <alignment horizontal="center" vertical="center"/>
    </xf>
    <xf numFmtId="0" fontId="21" fillId="0" borderId="16" xfId="0" applyFont="1" applyFill="1" applyBorder="1" applyAlignment="1">
      <alignment horizontal="center" vertical="center"/>
    </xf>
    <xf numFmtId="0" fontId="21" fillId="0" borderId="44" xfId="0" applyFont="1" applyFill="1" applyBorder="1" applyAlignment="1">
      <alignment horizontal="left" vertical="center"/>
    </xf>
    <xf numFmtId="0" fontId="21" fillId="0" borderId="45" xfId="0" applyFont="1" applyFill="1" applyBorder="1" applyAlignment="1">
      <alignment horizontal="left" vertical="center"/>
    </xf>
    <xf numFmtId="0" fontId="21" fillId="0" borderId="41" xfId="0" applyFont="1" applyFill="1" applyBorder="1" applyAlignment="1">
      <alignment horizontal="left" vertical="center"/>
    </xf>
    <xf numFmtId="0" fontId="15" fillId="3" borderId="12" xfId="0" applyFont="1" applyFill="1" applyBorder="1" applyAlignment="1">
      <alignment horizontal="right"/>
    </xf>
    <xf numFmtId="0" fontId="29" fillId="3" borderId="37" xfId="0" applyFont="1" applyFill="1" applyBorder="1" applyAlignment="1">
      <alignment horizontal="center" vertical="top"/>
    </xf>
    <xf numFmtId="0" fontId="29" fillId="3" borderId="39" xfId="0" applyFont="1" applyFill="1" applyBorder="1" applyAlignment="1">
      <alignment horizontal="center" vertical="top"/>
    </xf>
    <xf numFmtId="0" fontId="12" fillId="5" borderId="10" xfId="0" applyFont="1" applyFill="1" applyBorder="1" applyAlignment="1">
      <alignment horizontal="center"/>
    </xf>
    <xf numFmtId="0" fontId="12" fillId="5" borderId="43" xfId="0" applyFont="1" applyFill="1" applyBorder="1" applyAlignment="1">
      <alignment horizontal="center"/>
    </xf>
    <xf numFmtId="0" fontId="12" fillId="5" borderId="49" xfId="0" applyFont="1" applyFill="1" applyBorder="1" applyAlignment="1">
      <alignment horizontal="center"/>
    </xf>
    <xf numFmtId="0" fontId="16" fillId="3" borderId="37" xfId="0" applyFont="1" applyFill="1" applyBorder="1" applyAlignment="1">
      <alignment horizontal="center"/>
    </xf>
    <xf numFmtId="0" fontId="16" fillId="3" borderId="38" xfId="0" applyFont="1" applyFill="1" applyBorder="1" applyAlignment="1">
      <alignment horizontal="center"/>
    </xf>
    <xf numFmtId="0" fontId="16" fillId="3" borderId="39" xfId="0" applyFont="1" applyFill="1" applyBorder="1" applyAlignment="1">
      <alignment horizontal="center"/>
    </xf>
    <xf numFmtId="0" fontId="14" fillId="4" borderId="10" xfId="0" applyFont="1" applyFill="1" applyBorder="1" applyAlignment="1" applyProtection="1">
      <alignment horizontal="center"/>
      <protection locked="0"/>
    </xf>
    <xf numFmtId="0" fontId="14" fillId="4" borderId="43" xfId="0" applyFont="1" applyFill="1" applyBorder="1" applyAlignment="1" applyProtection="1">
      <alignment horizontal="center"/>
      <protection locked="0"/>
    </xf>
    <xf numFmtId="0" fontId="14" fillId="4" borderId="49" xfId="0" applyFont="1" applyFill="1" applyBorder="1" applyAlignment="1" applyProtection="1">
      <alignment horizontal="center"/>
      <protection locked="0"/>
    </xf>
    <xf numFmtId="0" fontId="14" fillId="4" borderId="4" xfId="0" applyFont="1" applyFill="1" applyBorder="1" applyAlignment="1" applyProtection="1">
      <alignment horizontal="center"/>
      <protection locked="0"/>
    </xf>
    <xf numFmtId="0" fontId="14" fillId="4" borderId="5" xfId="0" applyFont="1" applyFill="1" applyBorder="1" applyAlignment="1" applyProtection="1">
      <alignment horizontal="center"/>
      <protection locked="0"/>
    </xf>
    <xf numFmtId="0" fontId="14" fillId="4" borderId="6" xfId="0" applyFont="1" applyFill="1" applyBorder="1" applyAlignment="1" applyProtection="1">
      <alignment horizontal="center"/>
      <protection locked="0"/>
    </xf>
    <xf numFmtId="0" fontId="6" fillId="0" borderId="0" xfId="0" applyFont="1" applyAlignment="1">
      <alignment horizontal="center"/>
    </xf>
    <xf numFmtId="0" fontId="21" fillId="2" borderId="14" xfId="0" applyFont="1" applyFill="1" applyBorder="1" applyAlignment="1">
      <alignment horizontal="left" vertical="center"/>
    </xf>
    <xf numFmtId="0" fontId="21" fillId="2" borderId="50" xfId="0" applyFont="1" applyFill="1" applyBorder="1" applyAlignment="1">
      <alignment horizontal="left" vertical="center"/>
    </xf>
    <xf numFmtId="0" fontId="21" fillId="2" borderId="42" xfId="0" applyFont="1" applyFill="1" applyBorder="1" applyAlignment="1">
      <alignment horizontal="left" vertical="center"/>
    </xf>
    <xf numFmtId="0" fontId="6" fillId="0" borderId="0" xfId="0" applyFont="1" applyAlignment="1">
      <alignment horizontal="center" wrapText="1"/>
    </xf>
    <xf numFmtId="0" fontId="6" fillId="0" borderId="43" xfId="0" applyFont="1" applyBorder="1" applyAlignment="1">
      <alignment horizontal="center" vertical="top" wrapText="1"/>
    </xf>
    <xf numFmtId="0" fontId="6" fillId="0" borderId="0" xfId="0" applyFont="1" applyAlignment="1">
      <alignment horizontal="center" vertical="top" wrapText="1"/>
    </xf>
    <xf numFmtId="0" fontId="5" fillId="0" borderId="10" xfId="0" applyFont="1" applyBorder="1" applyAlignment="1">
      <alignment horizontal="left" vertical="top" wrapText="1"/>
    </xf>
    <xf numFmtId="0" fontId="5" fillId="0" borderId="43" xfId="0" applyFont="1" applyBorder="1" applyAlignment="1">
      <alignment horizontal="left" vertical="top" wrapText="1"/>
    </xf>
    <xf numFmtId="0" fontId="5" fillId="0" borderId="49" xfId="0" applyFont="1" applyBorder="1" applyAlignment="1">
      <alignment horizontal="left" vertical="top" wrapText="1"/>
    </xf>
    <xf numFmtId="0" fontId="5" fillId="0" borderId="18" xfId="0" applyFont="1" applyBorder="1" applyAlignment="1">
      <alignment horizontal="left" vertical="top" wrapText="1"/>
    </xf>
    <xf numFmtId="0" fontId="5" fillId="0" borderId="0" xfId="0" applyFont="1" applyBorder="1" applyAlignment="1">
      <alignment horizontal="left" vertical="top" wrapText="1"/>
    </xf>
    <xf numFmtId="0" fontId="5" fillId="0" borderId="2" xfId="0" applyFont="1" applyBorder="1" applyAlignment="1">
      <alignment horizontal="left" vertical="top" wrapText="1"/>
    </xf>
    <xf numFmtId="0" fontId="30" fillId="3" borderId="44" xfId="0" applyFont="1" applyFill="1" applyBorder="1" applyAlignment="1">
      <alignment vertical="center"/>
    </xf>
    <xf numFmtId="0" fontId="30" fillId="3" borderId="45" xfId="0" applyFont="1" applyFill="1" applyBorder="1" applyAlignment="1">
      <alignment vertical="center"/>
    </xf>
    <xf numFmtId="0" fontId="30" fillId="3" borderId="41" xfId="0" applyFont="1" applyFill="1" applyBorder="1" applyAlignment="1">
      <alignment vertical="center"/>
    </xf>
    <xf numFmtId="44" fontId="26" fillId="0" borderId="5" xfId="2" applyFont="1" applyBorder="1" applyAlignment="1">
      <alignment horizontal="center"/>
    </xf>
    <xf numFmtId="44" fontId="18" fillId="0" borderId="51" xfId="2" applyFont="1" applyBorder="1" applyAlignment="1">
      <alignment horizontal="center"/>
    </xf>
    <xf numFmtId="44" fontId="18" fillId="0" borderId="34" xfId="2" applyFont="1" applyBorder="1" applyAlignment="1">
      <alignment horizontal="center"/>
    </xf>
    <xf numFmtId="44" fontId="18" fillId="0" borderId="43" xfId="2" applyFont="1" applyBorder="1" applyAlignment="1">
      <alignment horizontal="center"/>
    </xf>
    <xf numFmtId="0" fontId="4" fillId="0" borderId="37" xfId="0" applyFont="1" applyBorder="1" applyAlignment="1">
      <alignment horizontal="center" vertical="top" wrapText="1"/>
    </xf>
    <xf numFmtId="0" fontId="4" fillId="0" borderId="38" xfId="0" applyFont="1" applyBorder="1" applyAlignment="1">
      <alignment horizontal="center" vertical="top" wrapText="1"/>
    </xf>
    <xf numFmtId="0" fontId="4" fillId="0" borderId="39" xfId="0" applyFont="1" applyBorder="1" applyAlignment="1">
      <alignment horizontal="center" vertical="top" wrapText="1"/>
    </xf>
    <xf numFmtId="0" fontId="11" fillId="0" borderId="46" xfId="0" applyFont="1" applyBorder="1" applyAlignment="1">
      <alignment horizontal="left"/>
    </xf>
    <xf numFmtId="0" fontId="11" fillId="0" borderId="47" xfId="0" applyFont="1" applyBorder="1" applyAlignment="1">
      <alignment horizontal="left"/>
    </xf>
    <xf numFmtId="0" fontId="11" fillId="0" borderId="48" xfId="0" applyFont="1" applyBorder="1" applyAlignment="1">
      <alignment horizontal="left"/>
    </xf>
    <xf numFmtId="0" fontId="11" fillId="0" borderId="27" xfId="0" applyFont="1" applyBorder="1" applyAlignment="1">
      <alignment horizontal="left"/>
    </xf>
    <xf numFmtId="0" fontId="11" fillId="0" borderId="15" xfId="0" applyFont="1" applyBorder="1" applyAlignment="1">
      <alignment horizontal="left"/>
    </xf>
    <xf numFmtId="0" fontId="11" fillId="0" borderId="16" xfId="0" applyFont="1" applyBorder="1" applyAlignment="1">
      <alignment horizontal="left"/>
    </xf>
    <xf numFmtId="0" fontId="6" fillId="3" borderId="37" xfId="0" applyFont="1" applyFill="1" applyBorder="1" applyAlignment="1">
      <alignment horizontal="center" vertical="top"/>
    </xf>
    <xf numFmtId="0" fontId="6" fillId="3" borderId="39" xfId="0" applyFont="1" applyFill="1" applyBorder="1" applyAlignment="1">
      <alignment horizontal="center" vertical="top"/>
    </xf>
    <xf numFmtId="0" fontId="12" fillId="3" borderId="10" xfId="0" applyFont="1" applyFill="1" applyBorder="1" applyAlignment="1">
      <alignment horizontal="center"/>
    </xf>
    <xf numFmtId="0" fontId="12" fillId="3" borderId="43" xfId="0" applyFont="1" applyFill="1" applyBorder="1" applyAlignment="1">
      <alignment horizontal="center"/>
    </xf>
    <xf numFmtId="0" fontId="12" fillId="3" borderId="49" xfId="0" applyFont="1" applyFill="1" applyBorder="1" applyAlignment="1">
      <alignment horizontal="center"/>
    </xf>
    <xf numFmtId="0" fontId="21" fillId="3" borderId="44" xfId="0" applyFont="1" applyFill="1" applyBorder="1" applyAlignment="1">
      <alignment vertical="center"/>
    </xf>
    <xf numFmtId="0" fontId="21" fillId="3" borderId="45" xfId="0" applyFont="1" applyFill="1" applyBorder="1" applyAlignment="1">
      <alignment vertical="center"/>
    </xf>
    <xf numFmtId="0" fontId="21" fillId="3" borderId="41" xfId="0" applyFont="1" applyFill="1" applyBorder="1" applyAlignment="1">
      <alignment vertical="center"/>
    </xf>
  </cellXfs>
  <cellStyles count="5">
    <cellStyle name="Comma" xfId="1" builtinId="3"/>
    <cellStyle name="Currency" xfId="2" builtinId="4"/>
    <cellStyle name="Hyperlink" xfId="3" builtinId="8"/>
    <cellStyle name="Normal" xfId="0" builtinId="0"/>
    <cellStyle name="Percent" xfId="4" builtinId="5"/>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731520</xdr:colOff>
      <xdr:row>0</xdr:row>
      <xdr:rowOff>0</xdr:rowOff>
    </xdr:from>
    <xdr:to>
      <xdr:col>3</xdr:col>
      <xdr:colOff>2499360</xdr:colOff>
      <xdr:row>0</xdr:row>
      <xdr:rowOff>1097280</xdr:rowOff>
    </xdr:to>
    <xdr:pic>
      <xdr:nvPicPr>
        <xdr:cNvPr id="1261" name="Picture 1">
          <a:extLst>
            <a:ext uri="{FF2B5EF4-FFF2-40B4-BE49-F238E27FC236}">
              <a16:creationId xmlns:a16="http://schemas.microsoft.com/office/drawing/2014/main" id="{00000000-0008-0000-0000-0000ED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22220" y="0"/>
          <a:ext cx="4838700" cy="10972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1036320</xdr:colOff>
      <xdr:row>0</xdr:row>
      <xdr:rowOff>0</xdr:rowOff>
    </xdr:from>
    <xdr:to>
      <xdr:col>3</xdr:col>
      <xdr:colOff>2034540</xdr:colOff>
      <xdr:row>0</xdr:row>
      <xdr:rowOff>1165860</xdr:rowOff>
    </xdr:to>
    <xdr:pic>
      <xdr:nvPicPr>
        <xdr:cNvPr id="3088" name="Picture 1">
          <a:extLst>
            <a:ext uri="{FF2B5EF4-FFF2-40B4-BE49-F238E27FC236}">
              <a16:creationId xmlns:a16="http://schemas.microsoft.com/office/drawing/2014/main" id="{00000000-0008-0000-0200-000010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27020" y="0"/>
          <a:ext cx="4069080" cy="1165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mailto:chismo@be-wow.com" TargetMode="External"/><Relationship Id="rId1" Type="http://schemas.openxmlformats.org/officeDocument/2006/relationships/hyperlink" Target="mailto:robmartpc@gmail.com"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53"/>
  <sheetViews>
    <sheetView showGridLines="0" tabSelected="1" topLeftCell="A28" zoomScale="70" zoomScaleNormal="70" workbookViewId="0">
      <selection activeCell="J12" sqref="J12"/>
    </sheetView>
  </sheetViews>
  <sheetFormatPr defaultColWidth="9.109375" defaultRowHeight="18" x14ac:dyDescent="0.55000000000000004"/>
  <cols>
    <col min="1" max="1" width="26.109375" style="2" customWidth="1"/>
    <col min="2" max="2" width="42.109375" style="2" customWidth="1"/>
    <col min="3" max="3" width="2.6640625" style="2" customWidth="1"/>
    <col min="4" max="4" width="38" style="4" customWidth="1"/>
    <col min="5" max="5" width="9" style="2" bestFit="1" customWidth="1"/>
    <col min="6" max="6" width="9.5546875" style="2" customWidth="1"/>
    <col min="7" max="7" width="19.6640625" style="2" customWidth="1"/>
    <col min="8" max="10" width="9.109375" style="2"/>
    <col min="11" max="11" width="45.44140625" style="2" hidden="1" customWidth="1"/>
    <col min="12" max="16384" width="9.109375" style="2"/>
  </cols>
  <sheetData>
    <row r="1" spans="1:11" ht="99" customHeight="1" thickBot="1" x14ac:dyDescent="0.6">
      <c r="A1" s="173" t="s">
        <v>110</v>
      </c>
      <c r="G1" s="168" t="s">
        <v>114</v>
      </c>
    </row>
    <row r="2" spans="1:11" ht="28.8" thickBot="1" x14ac:dyDescent="0.6">
      <c r="A2" s="175" t="s">
        <v>112</v>
      </c>
      <c r="B2" s="176"/>
      <c r="C2" s="176"/>
      <c r="D2" s="176"/>
      <c r="E2" s="176"/>
      <c r="F2" s="176"/>
      <c r="G2" s="177"/>
      <c r="H2" s="1"/>
      <c r="I2" s="1"/>
    </row>
    <row r="3" spans="1:11" ht="18.600000000000001" thickBot="1" x14ac:dyDescent="0.6">
      <c r="A3" s="34"/>
      <c r="B3" s="35"/>
      <c r="C3" s="35"/>
      <c r="D3" s="35"/>
      <c r="E3" s="35"/>
      <c r="F3" s="35"/>
      <c r="G3" s="35"/>
      <c r="H3" s="1"/>
      <c r="I3" s="1"/>
    </row>
    <row r="4" spans="1:11" ht="18.899999999999999" customHeight="1" x14ac:dyDescent="0.55000000000000004">
      <c r="A4" s="16" t="s">
        <v>6</v>
      </c>
      <c r="B4" s="140"/>
      <c r="C4"/>
      <c r="D4" s="184" t="s">
        <v>28</v>
      </c>
      <c r="E4" s="184"/>
      <c r="F4" s="184"/>
      <c r="G4" s="172" t="s">
        <v>24</v>
      </c>
      <c r="H4" s="1"/>
      <c r="I4" s="1"/>
    </row>
    <row r="5" spans="1:11" ht="18.899999999999999" customHeight="1" x14ac:dyDescent="0.55000000000000004">
      <c r="A5" s="17" t="s">
        <v>21</v>
      </c>
      <c r="B5" s="141"/>
      <c r="C5"/>
      <c r="D5" s="184" t="s">
        <v>30</v>
      </c>
      <c r="E5" s="184"/>
      <c r="F5" s="184"/>
      <c r="G5" s="172"/>
    </row>
    <row r="6" spans="1:11" ht="18.899999999999999" customHeight="1" x14ac:dyDescent="0.55000000000000004">
      <c r="A6" s="17" t="s">
        <v>1</v>
      </c>
      <c r="B6" s="141"/>
      <c r="C6"/>
      <c r="D6" s="184" t="s">
        <v>31</v>
      </c>
      <c r="E6" s="184"/>
      <c r="F6" s="184"/>
      <c r="G6" s="172"/>
    </row>
    <row r="7" spans="1:11" ht="18.899999999999999" customHeight="1" thickBot="1" x14ac:dyDescent="0.6">
      <c r="A7" s="17"/>
      <c r="B7" s="141"/>
      <c r="C7"/>
      <c r="D7"/>
      <c r="E7"/>
      <c r="F7"/>
      <c r="G7"/>
    </row>
    <row r="8" spans="1:11" ht="18.899999999999999" customHeight="1" x14ac:dyDescent="0.6">
      <c r="A8" s="17"/>
      <c r="B8" s="141"/>
      <c r="C8"/>
      <c r="D8" s="165" t="s">
        <v>92</v>
      </c>
      <c r="E8" s="166"/>
      <c r="F8" s="167"/>
      <c r="G8" s="154" t="s">
        <v>86</v>
      </c>
      <c r="K8" s="2" t="s">
        <v>79</v>
      </c>
    </row>
    <row r="9" spans="1:11" ht="18.899999999999999" customHeight="1" x14ac:dyDescent="0.6">
      <c r="A9" s="17" t="s">
        <v>22</v>
      </c>
      <c r="B9" s="141"/>
      <c r="C9"/>
      <c r="D9" s="162" t="s">
        <v>4</v>
      </c>
      <c r="E9" s="163"/>
      <c r="F9" s="164"/>
      <c r="G9" s="145"/>
      <c r="H9"/>
      <c r="K9" s="2" t="s">
        <v>80</v>
      </c>
    </row>
    <row r="10" spans="1:11" ht="18.899999999999999" customHeight="1" x14ac:dyDescent="0.6">
      <c r="A10" s="17" t="s">
        <v>23</v>
      </c>
      <c r="B10" s="142"/>
      <c r="C10"/>
      <c r="D10" s="162" t="s">
        <v>5</v>
      </c>
      <c r="E10" s="163"/>
      <c r="F10" s="164"/>
      <c r="G10" s="145"/>
      <c r="H10"/>
      <c r="K10" s="2" t="s">
        <v>105</v>
      </c>
    </row>
    <row r="11" spans="1:11" ht="18.899999999999999" customHeight="1" thickBot="1" x14ac:dyDescent="0.65">
      <c r="A11" s="17" t="s">
        <v>2</v>
      </c>
      <c r="B11" s="141"/>
      <c r="C11"/>
      <c r="D11" s="58" t="s">
        <v>9</v>
      </c>
      <c r="E11" s="59"/>
      <c r="F11" s="60"/>
      <c r="G11" s="153"/>
      <c r="H11"/>
      <c r="K11" s="2" t="s">
        <v>82</v>
      </c>
    </row>
    <row r="12" spans="1:11" ht="18.899999999999999" customHeight="1" thickBot="1" x14ac:dyDescent="0.6">
      <c r="A12" s="17" t="s">
        <v>32</v>
      </c>
      <c r="B12" s="141"/>
      <c r="C12"/>
      <c r="H12"/>
      <c r="K12" s="2" t="s">
        <v>83</v>
      </c>
    </row>
    <row r="13" spans="1:11" ht="18.899999999999999" customHeight="1" thickBot="1" x14ac:dyDescent="0.6">
      <c r="A13" s="45" t="s">
        <v>3</v>
      </c>
      <c r="B13" s="143"/>
      <c r="C13"/>
      <c r="D13" s="190" t="s">
        <v>101</v>
      </c>
      <c r="E13" s="191"/>
      <c r="F13" s="191"/>
      <c r="G13" s="192"/>
      <c r="H13"/>
      <c r="K13" s="2" t="s">
        <v>84</v>
      </c>
    </row>
    <row r="14" spans="1:11" ht="18.899999999999999" customHeight="1" x14ac:dyDescent="0.55000000000000004">
      <c r="A14" s="169"/>
      <c r="B14" s="169"/>
      <c r="C14"/>
      <c r="D14" s="193"/>
      <c r="E14" s="194"/>
      <c r="F14" s="194"/>
      <c r="G14" s="195"/>
      <c r="H14"/>
    </row>
    <row r="15" spans="1:11" ht="18.899999999999999" customHeight="1" thickBot="1" x14ac:dyDescent="0.6">
      <c r="C15"/>
      <c r="D15" s="196"/>
      <c r="E15" s="197"/>
      <c r="F15" s="197"/>
      <c r="G15" s="198"/>
      <c r="H15"/>
      <c r="K15" s="2" t="s">
        <v>85</v>
      </c>
    </row>
    <row r="16" spans="1:11" ht="18.899999999999999" customHeight="1" thickBot="1" x14ac:dyDescent="0.6">
      <c r="A16" s="14" t="s">
        <v>24</v>
      </c>
      <c r="B16" s="5"/>
      <c r="C16"/>
      <c r="H16"/>
      <c r="K16" s="2" t="s">
        <v>86</v>
      </c>
    </row>
    <row r="17" spans="1:14" ht="18.899999999999999" customHeight="1" thickBot="1" x14ac:dyDescent="0.6">
      <c r="A17" s="185" t="s">
        <v>111</v>
      </c>
      <c r="B17" s="186"/>
      <c r="C17"/>
      <c r="D17" s="187" t="s">
        <v>113</v>
      </c>
      <c r="E17" s="188"/>
      <c r="F17" s="188"/>
      <c r="G17" s="189"/>
      <c r="H17"/>
    </row>
    <row r="18" spans="1:14" ht="18.899999999999999" customHeight="1" x14ac:dyDescent="0.55000000000000004">
      <c r="A18" s="18" t="s">
        <v>11</v>
      </c>
      <c r="B18" s="144"/>
      <c r="C18"/>
      <c r="D18" s="65" t="s">
        <v>34</v>
      </c>
      <c r="E18" s="39" t="s">
        <v>35</v>
      </c>
      <c r="F18" s="39" t="s">
        <v>106</v>
      </c>
      <c r="G18" s="66"/>
      <c r="H18"/>
    </row>
    <row r="19" spans="1:14" ht="18.899999999999999" customHeight="1" x14ac:dyDescent="0.6">
      <c r="A19" s="17" t="s">
        <v>7</v>
      </c>
      <c r="B19" s="145"/>
      <c r="C19"/>
      <c r="D19" s="67" t="s">
        <v>14</v>
      </c>
      <c r="E19" s="24">
        <v>123.76</v>
      </c>
      <c r="F19" s="150">
        <v>0</v>
      </c>
      <c r="G19" s="68">
        <f>E19*F19</f>
        <v>0</v>
      </c>
      <c r="H19"/>
    </row>
    <row r="20" spans="1:14" ht="18.899999999999999" customHeight="1" x14ac:dyDescent="0.55000000000000004">
      <c r="A20" s="17" t="s">
        <v>43</v>
      </c>
      <c r="B20" s="146"/>
      <c r="C20"/>
      <c r="D20" s="69" t="s">
        <v>15</v>
      </c>
      <c r="E20" s="22">
        <v>30.94</v>
      </c>
      <c r="F20" s="151">
        <v>0</v>
      </c>
      <c r="G20" s="70">
        <f>E20*F20</f>
        <v>0</v>
      </c>
      <c r="H20"/>
    </row>
    <row r="21" spans="1:14" ht="18.899999999999999" customHeight="1" x14ac:dyDescent="0.55000000000000004">
      <c r="A21" s="19" t="s">
        <v>10</v>
      </c>
      <c r="B21" s="147"/>
      <c r="C21"/>
      <c r="D21" s="71" t="s">
        <v>16</v>
      </c>
      <c r="E21" s="21">
        <v>15</v>
      </c>
      <c r="F21" s="152">
        <v>0</v>
      </c>
      <c r="G21" s="72">
        <f>E21*F21</f>
        <v>0</v>
      </c>
      <c r="H21"/>
    </row>
    <row r="22" spans="1:14" customFormat="1" ht="18.899999999999999" customHeight="1" x14ac:dyDescent="0.55000000000000004">
      <c r="A22" s="17" t="s">
        <v>0</v>
      </c>
      <c r="B22" s="146"/>
      <c r="D22" s="73" t="s">
        <v>107</v>
      </c>
      <c r="E22" s="21">
        <v>44.63</v>
      </c>
      <c r="F22" s="152"/>
      <c r="G22" s="72">
        <f>E22*F22</f>
        <v>0</v>
      </c>
      <c r="K22" s="2"/>
    </row>
    <row r="23" spans="1:14" ht="18.899999999999999" customHeight="1" x14ac:dyDescent="0.55000000000000004">
      <c r="A23" s="19" t="s">
        <v>8</v>
      </c>
      <c r="B23" s="146"/>
      <c r="C23"/>
      <c r="D23" s="74" t="s">
        <v>38</v>
      </c>
      <c r="E23" s="37"/>
      <c r="F23" s="33">
        <f>+SUM(F19:F22)</f>
        <v>0</v>
      </c>
      <c r="G23" s="72"/>
      <c r="H23"/>
    </row>
    <row r="24" spans="1:14" ht="18.899999999999999" customHeight="1" x14ac:dyDescent="0.55000000000000004">
      <c r="A24" s="13"/>
      <c r="B24" s="148"/>
      <c r="C24"/>
      <c r="D24" s="178" t="s">
        <v>18</v>
      </c>
      <c r="E24" s="179"/>
      <c r="F24" s="180"/>
      <c r="G24" s="75">
        <f>SUM(G19:G23)</f>
        <v>0</v>
      </c>
      <c r="H24"/>
    </row>
    <row r="25" spans="1:14" ht="18.899999999999999" customHeight="1" thickBot="1" x14ac:dyDescent="0.6">
      <c r="A25" s="15"/>
      <c r="B25" s="149"/>
      <c r="C25"/>
      <c r="D25" s="76" t="s">
        <v>45</v>
      </c>
      <c r="E25" s="28"/>
      <c r="F25" s="23">
        <f>1%*0.75</f>
        <v>7.4999999999999997E-3</v>
      </c>
      <c r="G25" s="77">
        <f>G24*F25</f>
        <v>0</v>
      </c>
    </row>
    <row r="26" spans="1:14" ht="18.899999999999999" customHeight="1" x14ac:dyDescent="0.55000000000000004">
      <c r="C26"/>
      <c r="D26" s="78" t="s">
        <v>20</v>
      </c>
      <c r="E26" s="26"/>
      <c r="F26" s="32">
        <v>0.01</v>
      </c>
      <c r="G26" s="79">
        <f>G25*F26</f>
        <v>0</v>
      </c>
    </row>
    <row r="27" spans="1:14" ht="18.899999999999999" customHeight="1" thickBot="1" x14ac:dyDescent="0.6">
      <c r="C27"/>
      <c r="D27" s="76" t="s">
        <v>108</v>
      </c>
      <c r="E27" s="28"/>
      <c r="F27" s="20">
        <v>0.65</v>
      </c>
      <c r="G27" s="80">
        <f>F27*G25</f>
        <v>0</v>
      </c>
    </row>
    <row r="28" spans="1:14" ht="18.899999999999999" customHeight="1" thickBot="1" x14ac:dyDescent="0.6">
      <c r="A28" s="185" t="s">
        <v>33</v>
      </c>
      <c r="B28" s="186"/>
      <c r="C28"/>
      <c r="D28" s="131" t="s">
        <v>12</v>
      </c>
      <c r="E28" s="132"/>
      <c r="F28" s="133"/>
      <c r="G28" s="134">
        <v>200</v>
      </c>
    </row>
    <row r="29" spans="1:14" ht="18.899999999999999" customHeight="1" x14ac:dyDescent="0.55000000000000004">
      <c r="A29" s="18" t="s">
        <v>11</v>
      </c>
      <c r="B29" s="144"/>
      <c r="C29"/>
      <c r="D29" s="2"/>
    </row>
    <row r="30" spans="1:14" ht="18.899999999999999" customHeight="1" thickBot="1" x14ac:dyDescent="0.65">
      <c r="A30" s="17" t="s">
        <v>7</v>
      </c>
      <c r="B30" s="145"/>
      <c r="C30"/>
      <c r="D30" s="2"/>
    </row>
    <row r="31" spans="1:14" ht="18.899999999999999" customHeight="1" thickBot="1" x14ac:dyDescent="0.6">
      <c r="A31" s="17" t="s">
        <v>43</v>
      </c>
      <c r="B31" s="146"/>
      <c r="D31" s="127" t="s">
        <v>109</v>
      </c>
      <c r="E31" s="128"/>
      <c r="F31" s="128"/>
      <c r="G31" s="171">
        <f>G27</f>
        <v>0</v>
      </c>
      <c r="N31" s="2" t="s">
        <v>24</v>
      </c>
    </row>
    <row r="32" spans="1:14" ht="18.899999999999999" customHeight="1" thickTop="1" thickBot="1" x14ac:dyDescent="0.6">
      <c r="A32" s="19" t="s">
        <v>10</v>
      </c>
      <c r="B32" s="146"/>
      <c r="D32" s="181" t="s">
        <v>102</v>
      </c>
      <c r="E32" s="182"/>
      <c r="F32" s="183"/>
      <c r="G32" s="170">
        <f>SUM(G25:G29)-G31</f>
        <v>200</v>
      </c>
      <c r="H32" s="4"/>
    </row>
    <row r="33" spans="1:9" ht="18.899999999999999" customHeight="1" thickTop="1" thickBot="1" x14ac:dyDescent="0.6">
      <c r="A33" s="17" t="s">
        <v>0</v>
      </c>
      <c r="B33" s="146"/>
      <c r="D33" s="25" t="s">
        <v>87</v>
      </c>
      <c r="E33" s="29">
        <v>15</v>
      </c>
      <c r="F33" s="155"/>
      <c r="G33" s="136">
        <f>E33*F33</f>
        <v>0</v>
      </c>
      <c r="H33" s="4"/>
    </row>
    <row r="34" spans="1:9" ht="18.899999999999999" customHeight="1" thickTop="1" thickBot="1" x14ac:dyDescent="0.6">
      <c r="A34" s="19" t="s">
        <v>8</v>
      </c>
      <c r="B34" s="146"/>
      <c r="D34" s="200" t="s">
        <v>95</v>
      </c>
      <c r="E34" s="201"/>
      <c r="F34" s="202"/>
      <c r="G34" s="174">
        <v>6333</v>
      </c>
      <c r="H34" s="4"/>
      <c r="I34" s="160"/>
    </row>
    <row r="35" spans="1:9" ht="18.899999999999999" customHeight="1" thickTop="1" thickBot="1" x14ac:dyDescent="0.6">
      <c r="A35" s="13"/>
      <c r="B35" s="148"/>
      <c r="D35" s="200" t="s">
        <v>96</v>
      </c>
      <c r="E35" s="201"/>
      <c r="F35" s="202"/>
      <c r="G35" s="137"/>
      <c r="H35" s="4"/>
    </row>
    <row r="36" spans="1:9" ht="18.899999999999999" customHeight="1" thickTop="1" thickBot="1" x14ac:dyDescent="0.6">
      <c r="A36" s="15"/>
      <c r="B36" s="149"/>
      <c r="D36" s="212" t="s">
        <v>103</v>
      </c>
      <c r="E36" s="213"/>
      <c r="F36" s="214"/>
      <c r="G36" s="138">
        <f>SUM(G31:G35)</f>
        <v>6533</v>
      </c>
      <c r="H36" s="4"/>
    </row>
    <row r="37" spans="1:9" ht="18.600000000000001" thickBot="1" x14ac:dyDescent="0.6">
      <c r="A37" s="30"/>
      <c r="B37" s="31"/>
      <c r="E37" s="4"/>
      <c r="F37" s="4"/>
      <c r="G37" s="4"/>
      <c r="H37" s="4"/>
    </row>
    <row r="38" spans="1:9" ht="18" customHeight="1" x14ac:dyDescent="0.55000000000000004">
      <c r="A38" s="206" t="s">
        <v>115</v>
      </c>
      <c r="B38" s="207"/>
      <c r="C38" s="207"/>
      <c r="D38" s="207"/>
      <c r="E38" s="207"/>
      <c r="F38" s="207"/>
      <c r="G38" s="208"/>
    </row>
    <row r="39" spans="1:9" x14ac:dyDescent="0.55000000000000004">
      <c r="A39" s="209"/>
      <c r="B39" s="210"/>
      <c r="C39" s="210"/>
      <c r="D39" s="210"/>
      <c r="E39" s="210"/>
      <c r="F39" s="210"/>
      <c r="G39" s="211"/>
    </row>
    <row r="40" spans="1:9" x14ac:dyDescent="0.55000000000000004">
      <c r="A40" s="209"/>
      <c r="B40" s="210"/>
      <c r="C40" s="210"/>
      <c r="D40" s="210"/>
      <c r="E40" s="210"/>
      <c r="F40" s="210"/>
      <c r="G40" s="211"/>
    </row>
    <row r="41" spans="1:9" x14ac:dyDescent="0.55000000000000004">
      <c r="A41" s="209"/>
      <c r="B41" s="210"/>
      <c r="C41" s="210"/>
      <c r="D41" s="210"/>
      <c r="E41" s="210"/>
      <c r="F41" s="210"/>
      <c r="G41" s="211"/>
    </row>
    <row r="42" spans="1:9" x14ac:dyDescent="0.55000000000000004">
      <c r="A42" s="209"/>
      <c r="B42" s="210"/>
      <c r="C42" s="210"/>
      <c r="D42" s="210"/>
      <c r="E42" s="210"/>
      <c r="F42" s="210"/>
      <c r="G42" s="211"/>
    </row>
    <row r="43" spans="1:9" x14ac:dyDescent="0.55000000000000004">
      <c r="A43" s="209"/>
      <c r="B43" s="210"/>
      <c r="C43" s="210"/>
      <c r="D43" s="210"/>
      <c r="E43" s="210"/>
      <c r="F43" s="210"/>
      <c r="G43" s="211"/>
    </row>
    <row r="44" spans="1:9" x14ac:dyDescent="0.55000000000000004">
      <c r="A44" s="209"/>
      <c r="B44" s="210"/>
      <c r="C44" s="210"/>
      <c r="D44" s="210"/>
      <c r="E44" s="210"/>
      <c r="F44" s="210"/>
      <c r="G44" s="211"/>
    </row>
    <row r="45" spans="1:9" ht="69.599999999999994" customHeight="1" x14ac:dyDescent="0.55000000000000004">
      <c r="A45" s="209"/>
      <c r="B45" s="210"/>
      <c r="C45" s="210"/>
      <c r="D45" s="210"/>
      <c r="E45" s="210"/>
      <c r="F45" s="210"/>
      <c r="G45" s="211"/>
    </row>
    <row r="46" spans="1:9" ht="24.75" customHeight="1" thickBot="1" x14ac:dyDescent="0.6">
      <c r="A46" s="156"/>
      <c r="B46" s="157"/>
      <c r="C46" s="158"/>
      <c r="D46" s="159"/>
      <c r="E46" s="3"/>
      <c r="F46" s="3"/>
      <c r="G46" s="8"/>
    </row>
    <row r="47" spans="1:9" ht="18.600000000000001" thickTop="1" x14ac:dyDescent="0.55000000000000004">
      <c r="A47" s="9" t="s">
        <v>27</v>
      </c>
      <c r="B47" s="7"/>
      <c r="C47" s="7"/>
      <c r="D47" s="6" t="s">
        <v>29</v>
      </c>
      <c r="E47" s="3"/>
      <c r="F47" s="3"/>
      <c r="G47" s="8"/>
    </row>
    <row r="48" spans="1:9" ht="18.600000000000001" thickBot="1" x14ac:dyDescent="0.6">
      <c r="A48" s="10"/>
      <c r="B48" s="11"/>
      <c r="C48" s="11"/>
      <c r="D48" s="11"/>
      <c r="E48" s="11"/>
      <c r="F48" s="11"/>
      <c r="G48" s="12"/>
    </row>
    <row r="49" spans="1:7" x14ac:dyDescent="0.55000000000000004">
      <c r="A49" s="204" t="s">
        <v>116</v>
      </c>
      <c r="B49" s="204"/>
      <c r="C49" s="204"/>
      <c r="D49" s="204"/>
      <c r="E49" s="204"/>
      <c r="F49" s="204"/>
      <c r="G49" s="204"/>
    </row>
    <row r="50" spans="1:7" ht="16.5" customHeight="1" x14ac:dyDescent="0.55000000000000004">
      <c r="A50" s="205"/>
      <c r="B50" s="205"/>
      <c r="C50" s="205"/>
      <c r="D50" s="205"/>
      <c r="E50" s="205"/>
      <c r="F50" s="205"/>
      <c r="G50" s="205"/>
    </row>
    <row r="51" spans="1:7" ht="18" customHeight="1" x14ac:dyDescent="0.55000000000000004">
      <c r="A51" s="203" t="s">
        <v>117</v>
      </c>
      <c r="B51" s="199"/>
      <c r="C51" s="199"/>
      <c r="D51" s="199"/>
      <c r="E51" s="199"/>
      <c r="F51" s="199"/>
      <c r="G51" s="199"/>
    </row>
    <row r="52" spans="1:7" x14ac:dyDescent="0.55000000000000004">
      <c r="A52" s="199" t="s">
        <v>104</v>
      </c>
      <c r="B52" s="199"/>
      <c r="C52" s="199"/>
      <c r="D52" s="199"/>
      <c r="E52" s="199"/>
      <c r="F52" s="199"/>
      <c r="G52" s="199"/>
    </row>
    <row r="53" spans="1:7" x14ac:dyDescent="0.55000000000000004">
      <c r="A53" s="199" t="s">
        <v>100</v>
      </c>
      <c r="B53" s="199"/>
      <c r="C53" s="199"/>
      <c r="D53" s="199"/>
      <c r="E53" s="199"/>
      <c r="F53" s="199"/>
      <c r="G53" s="199"/>
    </row>
  </sheetData>
  <sheetProtection algorithmName="SHA-512" hashValue="O7a0EU8PCyoJvY/5C2Rf9UmupkMs/OUMTXmGx/ZQ5kp3+cShfgJkiGehtuq99qBQpt+dxbn34dzweLuNAZbgKg==" saltValue="16/KGrDH5ZfhT69ESip25Q==" spinCount="100000" sheet="1" formatCells="0" formatColumns="0" formatRows="0" insertColumns="0" insertRows="0" insertHyperlinks="0" deleteColumns="0" deleteRows="0" sort="0" autoFilter="0" pivotTables="0"/>
  <mergeCells count="19">
    <mergeCell ref="A52:G52"/>
    <mergeCell ref="A53:G53"/>
    <mergeCell ref="D34:F34"/>
    <mergeCell ref="D35:F35"/>
    <mergeCell ref="A51:G51"/>
    <mergeCell ref="A49:G50"/>
    <mergeCell ref="A38:G45"/>
    <mergeCell ref="D36:F36"/>
    <mergeCell ref="A2:G2"/>
    <mergeCell ref="D24:F24"/>
    <mergeCell ref="D32:F32"/>
    <mergeCell ref="D6:F6"/>
    <mergeCell ref="D5:F5"/>
    <mergeCell ref="A17:B17"/>
    <mergeCell ref="A28:B28"/>
    <mergeCell ref="D17:G17"/>
    <mergeCell ref="D4:F4"/>
    <mergeCell ref="D13:G13"/>
    <mergeCell ref="D14:G15"/>
  </mergeCells>
  <phoneticPr fontId="2" type="noConversion"/>
  <dataValidations count="1">
    <dataValidation type="list" allowBlank="1" showInputMessage="1" showErrorMessage="1" sqref="G8" xr:uid="{00000000-0002-0000-0000-000000000000}">
      <formula1>$K$8:$K$25</formula1>
    </dataValidation>
  </dataValidations>
  <pageMargins left="0.25" right="0.25" top="0.25" bottom="0.25" header="0.5" footer="0.5"/>
  <pageSetup scale="70"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40"/>
  <sheetViews>
    <sheetView topLeftCell="A16" zoomScaleNormal="100" workbookViewId="0">
      <selection activeCell="D34" sqref="D34:F34"/>
    </sheetView>
  </sheetViews>
  <sheetFormatPr defaultRowHeight="13.2" x14ac:dyDescent="0.25"/>
  <cols>
    <col min="1" max="1" width="27.33203125" customWidth="1"/>
    <col min="2" max="2" width="8.88671875" hidden="1" customWidth="1"/>
    <col min="3" max="3" width="18.88671875" hidden="1" customWidth="1"/>
    <col min="4" max="4" width="12.44140625" hidden="1" customWidth="1"/>
    <col min="5" max="5" width="16.88671875" customWidth="1"/>
  </cols>
  <sheetData>
    <row r="1" spans="1:6" ht="18.600000000000001" thickBot="1" x14ac:dyDescent="0.4">
      <c r="A1" s="215" t="s">
        <v>67</v>
      </c>
      <c r="B1" s="215"/>
      <c r="C1" s="215"/>
      <c r="D1" s="215"/>
      <c r="E1" s="215"/>
    </row>
    <row r="2" spans="1:6" ht="14.4" x14ac:dyDescent="0.3">
      <c r="A2" s="88" t="s">
        <v>76</v>
      </c>
      <c r="D2" s="218">
        <f>'Final Fee''s'!G23</f>
        <v>0</v>
      </c>
      <c r="E2" s="218"/>
    </row>
    <row r="3" spans="1:6" ht="15" thickBot="1" x14ac:dyDescent="0.35">
      <c r="A3" s="87"/>
      <c r="B3" s="87"/>
      <c r="C3" s="87"/>
      <c r="D3" s="85"/>
      <c r="E3" s="81"/>
    </row>
    <row r="4" spans="1:6" ht="14.4" x14ac:dyDescent="0.3">
      <c r="A4" s="216" t="s">
        <v>46</v>
      </c>
      <c r="B4" s="217"/>
      <c r="C4" s="217"/>
      <c r="D4" s="100"/>
      <c r="E4" s="101" t="s">
        <v>77</v>
      </c>
    </row>
    <row r="5" spans="1:6" hidden="1" x14ac:dyDescent="0.25">
      <c r="A5" s="102" t="s">
        <v>68</v>
      </c>
      <c r="B5" s="91" t="s">
        <v>69</v>
      </c>
      <c r="C5" s="90" t="s">
        <v>70</v>
      </c>
      <c r="D5" s="92" t="s">
        <v>71</v>
      </c>
      <c r="E5" s="103"/>
    </row>
    <row r="6" spans="1:6" x14ac:dyDescent="0.25">
      <c r="A6" s="104" t="s">
        <v>72</v>
      </c>
      <c r="B6" s="90">
        <v>150</v>
      </c>
      <c r="C6" s="93">
        <v>2.9999999999999997E-4</v>
      </c>
      <c r="D6" s="93">
        <f>C6/2</f>
        <v>1.4999999999999999E-4</v>
      </c>
      <c r="E6" s="105">
        <f>IF($D$2&lt;300000,B6,IF($D$2&lt;1E+56,B6+($D$2-300000)*C6,B6+(1E+26*C6)+(D2-1E+56)*D6))</f>
        <v>150</v>
      </c>
    </row>
    <row r="7" spans="1:6" x14ac:dyDescent="0.25">
      <c r="A7" s="104" t="s">
        <v>47</v>
      </c>
      <c r="B7" s="90">
        <v>200</v>
      </c>
      <c r="C7" s="93">
        <v>7.5000000000000002E-4</v>
      </c>
      <c r="D7" s="93">
        <f t="shared" ref="D7:D12" si="0">C7/2</f>
        <v>3.7500000000000001E-4</v>
      </c>
      <c r="E7" s="105">
        <f>IF($D$2&lt;300000,B7,IF($D$2&lt;1E+56,B7+($D$2-300000)*C7,B7+(1E+26*C7)+(B3-1E+56)*D7))</f>
        <v>200</v>
      </c>
    </row>
    <row r="8" spans="1:6" ht="14.4" x14ac:dyDescent="0.3">
      <c r="A8" s="104" t="s">
        <v>48</v>
      </c>
      <c r="B8" s="90">
        <v>100</v>
      </c>
      <c r="C8" s="94">
        <v>1E-3</v>
      </c>
      <c r="D8" s="93">
        <f t="shared" si="0"/>
        <v>5.0000000000000001E-4</v>
      </c>
      <c r="E8" s="105">
        <f>IF($D$2&lt;300000,B8,IF($D$2&lt;1E+56,B8+($D$2-300000)*C8,B8+(1E+26*C8)+(B4-1E+56)*D8))</f>
        <v>100</v>
      </c>
    </row>
    <row r="9" spans="1:6" ht="14.4" x14ac:dyDescent="0.3">
      <c r="A9" s="106" t="s">
        <v>49</v>
      </c>
      <c r="B9" s="95">
        <v>150</v>
      </c>
      <c r="C9" s="96">
        <v>7.5000000000000002E-4</v>
      </c>
      <c r="D9" s="93">
        <f t="shared" si="0"/>
        <v>3.7500000000000001E-4</v>
      </c>
      <c r="E9" s="105">
        <f>IF($D$2&lt;300000,B9,IF($D$2&lt;1E+56,B9+($D$2-300000)*C9,B9+(1E+26*C9)+(B5-1E+56)*D9))</f>
        <v>150</v>
      </c>
      <c r="F9" s="89"/>
    </row>
    <row r="10" spans="1:6" x14ac:dyDescent="0.25">
      <c r="A10" s="104" t="s">
        <v>50</v>
      </c>
      <c r="B10" s="90">
        <v>100</v>
      </c>
      <c r="C10" s="97">
        <v>0</v>
      </c>
      <c r="D10" s="93">
        <f t="shared" si="0"/>
        <v>0</v>
      </c>
      <c r="E10" s="105">
        <f>IF($D$2&lt;300000,B10,IF($D$2&lt;1E+56,B10+($D$2-300000)*C10,B10+(1E+26*C10)+(B6-1E+56)*D10))</f>
        <v>100</v>
      </c>
    </row>
    <row r="11" spans="1:6" ht="14.4" x14ac:dyDescent="0.3">
      <c r="A11" s="106" t="s">
        <v>74</v>
      </c>
      <c r="B11" s="98">
        <v>100</v>
      </c>
      <c r="C11" s="99">
        <v>1E-3</v>
      </c>
      <c r="D11" s="93">
        <f t="shared" si="0"/>
        <v>5.0000000000000001E-4</v>
      </c>
      <c r="E11" s="105"/>
      <c r="F11" s="89"/>
    </row>
    <row r="12" spans="1:6" ht="13.8" thickBot="1" x14ac:dyDescent="0.3">
      <c r="A12" s="107" t="s">
        <v>66</v>
      </c>
      <c r="B12" s="108">
        <f>SUM(B6:B11)</f>
        <v>800</v>
      </c>
      <c r="C12" s="109">
        <f>SUM(C6:C11)</f>
        <v>3.7999999999999996E-3</v>
      </c>
      <c r="D12" s="109">
        <f t="shared" si="0"/>
        <v>1.8999999999999998E-3</v>
      </c>
      <c r="E12" s="110">
        <f>SUM(E6:E11)</f>
        <v>700</v>
      </c>
    </row>
    <row r="13" spans="1:6" ht="13.8" thickBot="1" x14ac:dyDescent="0.3">
      <c r="B13" s="81"/>
      <c r="C13" s="81"/>
      <c r="D13" s="84"/>
      <c r="E13" s="81"/>
    </row>
    <row r="14" spans="1:6" ht="14.4" x14ac:dyDescent="0.3">
      <c r="A14" s="216" t="s">
        <v>73</v>
      </c>
      <c r="B14" s="217"/>
      <c r="C14" s="217"/>
      <c r="D14" s="116"/>
      <c r="E14" s="117" t="s">
        <v>77</v>
      </c>
    </row>
    <row r="15" spans="1:6" hidden="1" x14ac:dyDescent="0.25">
      <c r="A15" s="102" t="s">
        <v>68</v>
      </c>
      <c r="B15" s="91" t="s">
        <v>69</v>
      </c>
      <c r="C15" s="90" t="s">
        <v>70</v>
      </c>
      <c r="D15" s="92" t="s">
        <v>71</v>
      </c>
      <c r="E15" s="118"/>
    </row>
    <row r="16" spans="1:6" ht="14.4" x14ac:dyDescent="0.3">
      <c r="A16" s="123" t="s">
        <v>51</v>
      </c>
      <c r="B16" s="98">
        <v>75</v>
      </c>
      <c r="C16" s="96">
        <v>2.5000000000000001E-4</v>
      </c>
      <c r="D16" s="93">
        <f>C16/2</f>
        <v>1.25E-4</v>
      </c>
      <c r="E16" s="105">
        <f>IF($D$2&lt;300000,B16,IF($D$2&lt;1E+56,B16+($D$2-300000)*C16,B16+(1E+26*C16)+(D12-1E+56)*D16))</f>
        <v>75</v>
      </c>
      <c r="F16" s="89"/>
    </row>
    <row r="17" spans="1:6" x14ac:dyDescent="0.25">
      <c r="A17" s="104" t="s">
        <v>52</v>
      </c>
      <c r="B17" s="90">
        <v>125</v>
      </c>
      <c r="C17" s="93">
        <v>0</v>
      </c>
      <c r="D17" s="93">
        <f t="shared" ref="D17:D32" si="1">C17/2</f>
        <v>0</v>
      </c>
      <c r="E17" s="105">
        <f t="shared" ref="E17:E31" si="2">IF($D$2&lt;300000,B17,IF($D$2&lt;1E+56,B17+($D$2-300000)*C17,B17+(1E+26*C17)+(D13-1E+56)*D17))</f>
        <v>125</v>
      </c>
    </row>
    <row r="18" spans="1:6" x14ac:dyDescent="0.25">
      <c r="A18" s="104" t="s">
        <v>53</v>
      </c>
      <c r="B18" s="90">
        <v>125</v>
      </c>
      <c r="C18" s="93">
        <v>5.0000000000000001E-4</v>
      </c>
      <c r="D18" s="93">
        <f t="shared" si="1"/>
        <v>2.5000000000000001E-4</v>
      </c>
      <c r="E18" s="105">
        <f t="shared" si="2"/>
        <v>125</v>
      </c>
    </row>
    <row r="19" spans="1:6" x14ac:dyDescent="0.25">
      <c r="A19" s="104" t="s">
        <v>54</v>
      </c>
      <c r="B19" s="90">
        <v>150</v>
      </c>
      <c r="C19" s="93">
        <v>5.0000000000000001E-4</v>
      </c>
      <c r="D19" s="93">
        <f t="shared" si="1"/>
        <v>2.5000000000000001E-4</v>
      </c>
      <c r="E19" s="105">
        <f t="shared" si="2"/>
        <v>150</v>
      </c>
    </row>
    <row r="20" spans="1:6" x14ac:dyDescent="0.25">
      <c r="A20" s="104" t="s">
        <v>55</v>
      </c>
      <c r="B20" s="90">
        <v>100</v>
      </c>
      <c r="C20" s="93">
        <v>2.5000000000000001E-4</v>
      </c>
      <c r="D20" s="93">
        <f t="shared" si="1"/>
        <v>1.25E-4</v>
      </c>
      <c r="E20" s="105">
        <f t="shared" si="2"/>
        <v>100</v>
      </c>
    </row>
    <row r="21" spans="1:6" x14ac:dyDescent="0.25">
      <c r="A21" s="104" t="s">
        <v>56</v>
      </c>
      <c r="B21" s="90">
        <v>100</v>
      </c>
      <c r="C21" s="93">
        <v>5.0000000000000001E-4</v>
      </c>
      <c r="D21" s="93">
        <f t="shared" si="1"/>
        <v>2.5000000000000001E-4</v>
      </c>
      <c r="E21" s="105">
        <f t="shared" si="2"/>
        <v>100</v>
      </c>
    </row>
    <row r="22" spans="1:6" x14ac:dyDescent="0.25">
      <c r="A22" s="104" t="s">
        <v>57</v>
      </c>
      <c r="B22" s="90">
        <v>125</v>
      </c>
      <c r="C22" s="93">
        <v>0</v>
      </c>
      <c r="D22" s="93">
        <f t="shared" si="1"/>
        <v>0</v>
      </c>
      <c r="E22" s="105">
        <f t="shared" si="2"/>
        <v>125</v>
      </c>
    </row>
    <row r="23" spans="1:6" x14ac:dyDescent="0.25">
      <c r="A23" s="104" t="s">
        <v>58</v>
      </c>
      <c r="B23" s="90">
        <v>125</v>
      </c>
      <c r="C23" s="93">
        <v>5.0000000000000001E-4</v>
      </c>
      <c r="D23" s="93">
        <f t="shared" si="1"/>
        <v>2.5000000000000001E-4</v>
      </c>
      <c r="E23" s="105">
        <f t="shared" si="2"/>
        <v>125</v>
      </c>
    </row>
    <row r="24" spans="1:6" x14ac:dyDescent="0.25">
      <c r="A24" s="104" t="s">
        <v>59</v>
      </c>
      <c r="B24" s="90">
        <v>300</v>
      </c>
      <c r="C24" s="93">
        <v>5.0000000000000001E-4</v>
      </c>
      <c r="D24" s="93">
        <f t="shared" si="1"/>
        <v>2.5000000000000001E-4</v>
      </c>
      <c r="E24" s="105">
        <f t="shared" si="2"/>
        <v>300</v>
      </c>
    </row>
    <row r="25" spans="1:6" x14ac:dyDescent="0.25">
      <c r="A25" s="104" t="s">
        <v>60</v>
      </c>
      <c r="B25" s="90">
        <v>100</v>
      </c>
      <c r="C25" s="93">
        <v>2.5000000000000001E-4</v>
      </c>
      <c r="D25" s="93">
        <f t="shared" si="1"/>
        <v>1.25E-4</v>
      </c>
      <c r="E25" s="105">
        <f t="shared" si="2"/>
        <v>100</v>
      </c>
    </row>
    <row r="26" spans="1:6" x14ac:dyDescent="0.25">
      <c r="A26" s="104" t="s">
        <v>61</v>
      </c>
      <c r="B26" s="90">
        <v>125</v>
      </c>
      <c r="C26" s="93">
        <v>3.5E-4</v>
      </c>
      <c r="D26" s="93">
        <f t="shared" si="1"/>
        <v>1.75E-4</v>
      </c>
      <c r="E26" s="105">
        <f t="shared" si="2"/>
        <v>125</v>
      </c>
    </row>
    <row r="27" spans="1:6" x14ac:dyDescent="0.25">
      <c r="A27" s="104" t="s">
        <v>62</v>
      </c>
      <c r="B27" s="90">
        <v>150</v>
      </c>
      <c r="C27" s="93">
        <v>2.5000000000000001E-4</v>
      </c>
      <c r="D27" s="93">
        <f t="shared" si="1"/>
        <v>1.25E-4</v>
      </c>
      <c r="E27" s="105">
        <f t="shared" si="2"/>
        <v>150</v>
      </c>
    </row>
    <row r="28" spans="1:6" x14ac:dyDescent="0.25">
      <c r="A28" s="104" t="s">
        <v>63</v>
      </c>
      <c r="B28" s="90">
        <v>150</v>
      </c>
      <c r="C28" s="93">
        <v>2.5000000000000001E-4</v>
      </c>
      <c r="D28" s="93">
        <f t="shared" si="1"/>
        <v>1.25E-4</v>
      </c>
      <c r="E28" s="105">
        <f t="shared" si="2"/>
        <v>150</v>
      </c>
    </row>
    <row r="29" spans="1:6" x14ac:dyDescent="0.25">
      <c r="A29" s="104" t="s">
        <v>64</v>
      </c>
      <c r="B29" s="90">
        <v>100</v>
      </c>
      <c r="C29" s="93">
        <v>2.5000000000000001E-4</v>
      </c>
      <c r="D29" s="93">
        <f t="shared" si="1"/>
        <v>1.25E-4</v>
      </c>
      <c r="E29" s="105">
        <f t="shared" si="2"/>
        <v>100</v>
      </c>
    </row>
    <row r="30" spans="1:6" x14ac:dyDescent="0.25">
      <c r="A30" s="104" t="s">
        <v>65</v>
      </c>
      <c r="B30" s="90">
        <v>250</v>
      </c>
      <c r="C30" s="93">
        <v>5.0000000000000001E-4</v>
      </c>
      <c r="D30" s="93">
        <f t="shared" si="1"/>
        <v>2.5000000000000001E-4</v>
      </c>
      <c r="E30" s="105">
        <f t="shared" si="2"/>
        <v>250</v>
      </c>
    </row>
    <row r="31" spans="1:6" ht="14.4" x14ac:dyDescent="0.3">
      <c r="A31" s="119" t="s">
        <v>50</v>
      </c>
      <c r="B31" s="98">
        <v>200</v>
      </c>
      <c r="C31" s="98">
        <v>0</v>
      </c>
      <c r="D31" s="93">
        <f t="shared" si="1"/>
        <v>0</v>
      </c>
      <c r="E31" s="105">
        <f t="shared" si="2"/>
        <v>200</v>
      </c>
      <c r="F31" s="89" t="s">
        <v>78</v>
      </c>
    </row>
    <row r="32" spans="1:6" ht="14.4" x14ac:dyDescent="0.3">
      <c r="A32" s="119" t="s">
        <v>74</v>
      </c>
      <c r="B32" s="114">
        <v>100</v>
      </c>
      <c r="C32" s="115">
        <v>5.0000000000000001E-4</v>
      </c>
      <c r="D32" s="93">
        <f t="shared" si="1"/>
        <v>2.5000000000000001E-4</v>
      </c>
      <c r="E32" s="105"/>
      <c r="F32" s="89" t="s">
        <v>78</v>
      </c>
    </row>
    <row r="33" spans="1:5" ht="13.8" thickBot="1" x14ac:dyDescent="0.3">
      <c r="A33" s="120" t="s">
        <v>66</v>
      </c>
      <c r="B33" s="108">
        <f>SUM(B16:B32)</f>
        <v>2400</v>
      </c>
      <c r="C33" s="121">
        <f>SUM(C16:C32)</f>
        <v>5.3500000000000006E-3</v>
      </c>
      <c r="D33" s="121">
        <f>SUM(D16:D32)</f>
        <v>2.6750000000000003E-3</v>
      </c>
      <c r="E33" s="122">
        <f>SUM(E16:E32)</f>
        <v>2300</v>
      </c>
    </row>
    <row r="34" spans="1:5" x14ac:dyDescent="0.25">
      <c r="A34" s="111" t="s">
        <v>75</v>
      </c>
      <c r="B34" s="111">
        <f>SUM(B33,B12)</f>
        <v>3200</v>
      </c>
      <c r="C34" s="112">
        <f>SUM(C33,C12)</f>
        <v>9.1500000000000001E-3</v>
      </c>
      <c r="D34" s="112">
        <f>SUM(D33,D12)</f>
        <v>4.5750000000000001E-3</v>
      </c>
      <c r="E34" s="113">
        <f>SUM(E33,E12)</f>
        <v>3000</v>
      </c>
    </row>
    <row r="35" spans="1:5" x14ac:dyDescent="0.25">
      <c r="A35" s="81"/>
      <c r="C35" s="81"/>
      <c r="D35" s="84"/>
    </row>
    <row r="36" spans="1:5" x14ac:dyDescent="0.25">
      <c r="A36" s="81"/>
      <c r="B36" s="86"/>
      <c r="C36" s="81"/>
      <c r="D36" s="84"/>
    </row>
    <row r="37" spans="1:5" x14ac:dyDescent="0.25">
      <c r="A37" s="81"/>
      <c r="B37" s="86"/>
      <c r="C37" s="81"/>
      <c r="D37" s="84"/>
    </row>
    <row r="38" spans="1:5" x14ac:dyDescent="0.25">
      <c r="A38" s="81"/>
      <c r="B38" s="81"/>
      <c r="C38" s="83"/>
      <c r="D38" s="83"/>
    </row>
    <row r="39" spans="1:5" x14ac:dyDescent="0.25">
      <c r="A39" s="81"/>
      <c r="B39" s="81"/>
      <c r="C39" s="83"/>
      <c r="D39" s="83"/>
    </row>
    <row r="40" spans="1:5" x14ac:dyDescent="0.25">
      <c r="A40" s="81"/>
      <c r="B40" s="81"/>
      <c r="C40" s="82"/>
      <c r="D40" s="82"/>
    </row>
  </sheetData>
  <sheetProtection algorithmName="SHA-512" hashValue="FG6CIRSv7sY08VzwDyLEzZZrVRK7gKzyK7Y50F9f2Qqu0G7N3rPTHCFwV4/km3UTByo5NKDuY7CEHDlb1yA0ug==" saltValue="WQopYyYM6eyxEJmGrp0+KQ==" spinCount="100000" sheet="1" objects="1" scenarios="1" formatCells="0" formatColumns="0" formatRows="0" insertColumns="0" insertRows="0" insertHyperlinks="0" deleteColumns="0" deleteRows="0" sort="0" autoFilter="0" pivotTables="0"/>
  <mergeCells count="4">
    <mergeCell ref="A1:E1"/>
    <mergeCell ref="A4:C4"/>
    <mergeCell ref="A14:C14"/>
    <mergeCell ref="D2:E2"/>
  </mergeCells>
  <phoneticPr fontId="2" type="noConversion"/>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52"/>
  <sheetViews>
    <sheetView zoomScale="76" zoomScaleNormal="115" workbookViewId="0">
      <selection activeCell="D34" sqref="D34:F34"/>
    </sheetView>
  </sheetViews>
  <sheetFormatPr defaultColWidth="9.109375" defaultRowHeight="18" x14ac:dyDescent="0.55000000000000004"/>
  <cols>
    <col min="1" max="1" width="26.109375" style="2" customWidth="1"/>
    <col min="2" max="2" width="42.109375" style="2" customWidth="1"/>
    <col min="3" max="3" width="2.6640625" style="2" customWidth="1"/>
    <col min="4" max="4" width="33.5546875" style="4" customWidth="1"/>
    <col min="5" max="5" width="9" style="2" bestFit="1" customWidth="1"/>
    <col min="6" max="6" width="9.5546875" style="2" customWidth="1"/>
    <col min="7" max="7" width="19.6640625" style="2" customWidth="1"/>
    <col min="8" max="10" width="9.109375" style="2"/>
    <col min="11" max="11" width="45.44140625" style="2" hidden="1" customWidth="1"/>
    <col min="12" max="12" width="8.33203125" style="2" bestFit="1" customWidth="1"/>
    <col min="13" max="13" width="7" style="2" bestFit="1" customWidth="1"/>
    <col min="14" max="14" width="12.5546875" style="2" bestFit="1" customWidth="1"/>
    <col min="15" max="16384" width="9.109375" style="2"/>
  </cols>
  <sheetData>
    <row r="1" spans="1:11" ht="99" customHeight="1" thickBot="1" x14ac:dyDescent="0.6">
      <c r="G1" s="36" t="s">
        <v>25</v>
      </c>
    </row>
    <row r="2" spans="1:11" ht="28.8" thickBot="1" x14ac:dyDescent="0.6">
      <c r="A2" s="219" t="s">
        <v>44</v>
      </c>
      <c r="B2" s="220"/>
      <c r="C2" s="220"/>
      <c r="D2" s="220"/>
      <c r="E2" s="220"/>
      <c r="F2" s="220"/>
      <c r="G2" s="221"/>
      <c r="H2" s="1"/>
      <c r="I2" s="1"/>
    </row>
    <row r="3" spans="1:11" ht="18.600000000000001" thickBot="1" x14ac:dyDescent="0.6">
      <c r="A3" s="34"/>
      <c r="B3" s="35"/>
      <c r="C3" s="35"/>
      <c r="D3" s="35"/>
      <c r="E3" s="35"/>
      <c r="F3" s="35"/>
      <c r="G3" s="35"/>
      <c r="H3" s="1"/>
      <c r="I3" s="1"/>
    </row>
    <row r="4" spans="1:11" ht="18.899999999999999" customHeight="1" x14ac:dyDescent="0.55000000000000004">
      <c r="A4" s="16" t="s">
        <v>6</v>
      </c>
      <c r="B4" s="124">
        <f>'Building Application'!B4</f>
        <v>0</v>
      </c>
      <c r="C4"/>
      <c r="D4" s="184" t="s">
        <v>28</v>
      </c>
      <c r="E4" s="184"/>
      <c r="F4" s="184"/>
      <c r="G4" s="64"/>
      <c r="H4" s="1"/>
      <c r="I4" s="1"/>
    </row>
    <row r="5" spans="1:11" ht="18.899999999999999" customHeight="1" x14ac:dyDescent="0.55000000000000004">
      <c r="A5" s="17" t="s">
        <v>21</v>
      </c>
      <c r="B5" s="46">
        <f>'Building Application'!B5</f>
        <v>0</v>
      </c>
      <c r="C5"/>
      <c r="D5" s="184" t="s">
        <v>30</v>
      </c>
      <c r="E5" s="184"/>
      <c r="F5" s="184"/>
      <c r="G5" s="64"/>
    </row>
    <row r="6" spans="1:11" ht="18.899999999999999" customHeight="1" x14ac:dyDescent="0.55000000000000004">
      <c r="A6" s="17" t="s">
        <v>1</v>
      </c>
      <c r="B6" s="46">
        <f>'Building Application'!B6</f>
        <v>0</v>
      </c>
      <c r="C6"/>
      <c r="D6" s="184" t="s">
        <v>31</v>
      </c>
      <c r="E6" s="184"/>
      <c r="F6" s="184"/>
      <c r="G6" s="64"/>
    </row>
    <row r="7" spans="1:11" ht="18.899999999999999" customHeight="1" x14ac:dyDescent="0.55000000000000004">
      <c r="A7" s="17"/>
      <c r="B7" s="46">
        <f>'Building Application'!B7</f>
        <v>0</v>
      </c>
      <c r="C7"/>
      <c r="D7"/>
      <c r="E7"/>
      <c r="F7"/>
      <c r="G7"/>
    </row>
    <row r="8" spans="1:11" ht="18.899999999999999" customHeight="1" thickBot="1" x14ac:dyDescent="0.6">
      <c r="A8" s="17"/>
      <c r="B8" s="46">
        <f>'Building Application'!B8</f>
        <v>0</v>
      </c>
      <c r="C8"/>
      <c r="D8"/>
      <c r="E8"/>
      <c r="F8"/>
      <c r="G8"/>
      <c r="K8" s="2" t="s">
        <v>79</v>
      </c>
    </row>
    <row r="9" spans="1:11" ht="18.899999999999999" customHeight="1" x14ac:dyDescent="0.6">
      <c r="A9" s="17" t="s">
        <v>22</v>
      </c>
      <c r="B9" s="46">
        <f>'Building Application'!B9</f>
        <v>0</v>
      </c>
      <c r="C9"/>
      <c r="D9" s="222" t="s">
        <v>39</v>
      </c>
      <c r="E9" s="223"/>
      <c r="F9" s="224"/>
      <c r="G9" s="48" t="s">
        <v>79</v>
      </c>
      <c r="H9"/>
      <c r="K9" s="2" t="s">
        <v>80</v>
      </c>
    </row>
    <row r="10" spans="1:11" ht="18.899999999999999" customHeight="1" x14ac:dyDescent="0.6">
      <c r="A10" s="17" t="s">
        <v>23</v>
      </c>
      <c r="B10" s="125">
        <f>'Building Application'!B10</f>
        <v>0</v>
      </c>
      <c r="C10"/>
      <c r="D10" s="225" t="s">
        <v>4</v>
      </c>
      <c r="E10" s="226"/>
      <c r="F10" s="227"/>
      <c r="G10" s="49"/>
      <c r="H10"/>
      <c r="K10" s="2" t="s">
        <v>81</v>
      </c>
    </row>
    <row r="11" spans="1:11" ht="18.899999999999999" customHeight="1" x14ac:dyDescent="0.6">
      <c r="A11" s="17" t="s">
        <v>2</v>
      </c>
      <c r="B11" s="46">
        <f>'Building Application'!B11</f>
        <v>0</v>
      </c>
      <c r="C11"/>
      <c r="D11" s="55" t="s">
        <v>5</v>
      </c>
      <c r="E11" s="56"/>
      <c r="F11" s="57"/>
      <c r="G11" s="49"/>
      <c r="H11"/>
      <c r="K11" s="2" t="s">
        <v>82</v>
      </c>
    </row>
    <row r="12" spans="1:11" ht="18.899999999999999" customHeight="1" thickBot="1" x14ac:dyDescent="0.65">
      <c r="A12" s="17" t="s">
        <v>32</v>
      </c>
      <c r="B12" s="46">
        <f>'Building Application'!B12</f>
        <v>0</v>
      </c>
      <c r="C12"/>
      <c r="D12" s="58" t="s">
        <v>9</v>
      </c>
      <c r="E12" s="59"/>
      <c r="F12" s="60"/>
      <c r="G12" s="50"/>
      <c r="H12"/>
      <c r="K12" s="2" t="s">
        <v>83</v>
      </c>
    </row>
    <row r="13" spans="1:11" ht="18.899999999999999" customHeight="1" thickBot="1" x14ac:dyDescent="0.6">
      <c r="A13" s="45" t="s">
        <v>3</v>
      </c>
      <c r="B13" s="47">
        <f>'Building Application'!B13</f>
        <v>0</v>
      </c>
      <c r="C13"/>
      <c r="D13" s="38" t="s">
        <v>40</v>
      </c>
      <c r="H13"/>
      <c r="K13" s="2" t="s">
        <v>84</v>
      </c>
    </row>
    <row r="14" spans="1:11" ht="18.899999999999999" customHeight="1" x14ac:dyDescent="0.55000000000000004">
      <c r="C14"/>
      <c r="H14"/>
      <c r="K14" s="2" t="s">
        <v>85</v>
      </c>
    </row>
    <row r="15" spans="1:11" ht="18.899999999999999" customHeight="1" thickBot="1" x14ac:dyDescent="0.6">
      <c r="A15" s="14" t="s">
        <v>24</v>
      </c>
      <c r="B15" s="5"/>
      <c r="C15"/>
      <c r="H15"/>
      <c r="K15" s="2" t="s">
        <v>86</v>
      </c>
    </row>
    <row r="16" spans="1:11" ht="18.899999999999999" customHeight="1" thickBot="1" x14ac:dyDescent="0.6">
      <c r="A16" s="228" t="s">
        <v>26</v>
      </c>
      <c r="B16" s="229"/>
      <c r="C16"/>
      <c r="D16" s="230" t="s">
        <v>13</v>
      </c>
      <c r="E16" s="231"/>
      <c r="F16" s="231"/>
      <c r="G16" s="232"/>
      <c r="H16"/>
    </row>
    <row r="17" spans="1:14" ht="18.899999999999999" customHeight="1" x14ac:dyDescent="0.55000000000000004">
      <c r="A17" s="18" t="s">
        <v>11</v>
      </c>
      <c r="B17" s="51">
        <f>'Building Application'!B18</f>
        <v>0</v>
      </c>
      <c r="C17"/>
      <c r="D17" s="65" t="s">
        <v>34</v>
      </c>
      <c r="E17" s="39" t="s">
        <v>35</v>
      </c>
      <c r="F17" s="39" t="s">
        <v>36</v>
      </c>
      <c r="G17" s="66"/>
      <c r="H17"/>
    </row>
    <row r="18" spans="1:14" ht="18.899999999999999" customHeight="1" x14ac:dyDescent="0.6">
      <c r="A18" s="17" t="s">
        <v>7</v>
      </c>
      <c r="B18" s="49">
        <f>'Building Application'!B19</f>
        <v>0</v>
      </c>
      <c r="C18"/>
      <c r="D18" s="67" t="s">
        <v>14</v>
      </c>
      <c r="E18" s="24">
        <v>112.65</v>
      </c>
      <c r="F18" s="61">
        <f>'Building Application'!F19</f>
        <v>0</v>
      </c>
      <c r="G18" s="68">
        <f>E18*F18</f>
        <v>0</v>
      </c>
      <c r="H18"/>
    </row>
    <row r="19" spans="1:14" ht="18.899999999999999" customHeight="1" x14ac:dyDescent="0.55000000000000004">
      <c r="A19" s="17" t="s">
        <v>43</v>
      </c>
      <c r="B19" s="52">
        <f>'Building Application'!B20</f>
        <v>0</v>
      </c>
      <c r="C19"/>
      <c r="D19" s="69" t="s">
        <v>15</v>
      </c>
      <c r="E19" s="22">
        <v>28.16</v>
      </c>
      <c r="F19" s="62">
        <f>'Building Application'!F20</f>
        <v>0</v>
      </c>
      <c r="G19" s="70">
        <f>E19*F19</f>
        <v>0</v>
      </c>
      <c r="H19"/>
    </row>
    <row r="20" spans="1:14" ht="18.899999999999999" customHeight="1" x14ac:dyDescent="0.55000000000000004">
      <c r="A20" s="19" t="s">
        <v>10</v>
      </c>
      <c r="B20" s="126">
        <f>'Building Application'!B21</f>
        <v>0</v>
      </c>
      <c r="C20"/>
      <c r="D20" s="71" t="s">
        <v>16</v>
      </c>
      <c r="E20" s="21">
        <v>15</v>
      </c>
      <c r="F20" s="63">
        <f>'Building Application'!F21</f>
        <v>0</v>
      </c>
      <c r="G20" s="72">
        <f>E20*F20</f>
        <v>0</v>
      </c>
      <c r="H20"/>
    </row>
    <row r="21" spans="1:14" customFormat="1" ht="18.899999999999999" customHeight="1" x14ac:dyDescent="0.55000000000000004">
      <c r="A21" s="17" t="s">
        <v>0</v>
      </c>
      <c r="B21" s="52">
        <f>'Building Application'!B22</f>
        <v>0</v>
      </c>
      <c r="D21" s="73" t="s">
        <v>17</v>
      </c>
      <c r="E21" s="21">
        <v>44.63</v>
      </c>
      <c r="F21" s="63">
        <f>'Building Application'!F22</f>
        <v>0</v>
      </c>
      <c r="G21" s="72">
        <f>E21*F21</f>
        <v>0</v>
      </c>
      <c r="K21" s="2"/>
      <c r="L21" s="2"/>
      <c r="M21" s="2"/>
      <c r="N21" s="2"/>
    </row>
    <row r="22" spans="1:14" ht="18.899999999999999" customHeight="1" x14ac:dyDescent="0.55000000000000004">
      <c r="A22" s="19" t="s">
        <v>8</v>
      </c>
      <c r="B22" s="52">
        <f>'Building Application'!B23</f>
        <v>0</v>
      </c>
      <c r="C22"/>
      <c r="D22" s="74" t="s">
        <v>38</v>
      </c>
      <c r="E22" s="37"/>
      <c r="F22" s="33">
        <f>+SUM(F18:F21)</f>
        <v>0</v>
      </c>
      <c r="G22" s="72"/>
      <c r="H22"/>
    </row>
    <row r="23" spans="1:14" ht="18.899999999999999" customHeight="1" x14ac:dyDescent="0.55000000000000004">
      <c r="A23" s="13"/>
      <c r="B23" s="53">
        <f>'Building Application'!B24</f>
        <v>0</v>
      </c>
      <c r="C23"/>
      <c r="D23" s="178" t="s">
        <v>18</v>
      </c>
      <c r="E23" s="179"/>
      <c r="F23" s="180"/>
      <c r="G23" s="75">
        <f>SUM(G18:G22)</f>
        <v>0</v>
      </c>
      <c r="H23"/>
    </row>
    <row r="24" spans="1:14" ht="18.899999999999999" customHeight="1" thickBot="1" x14ac:dyDescent="0.6">
      <c r="A24" s="15"/>
      <c r="B24" s="54">
        <f>'Building Application'!B25</f>
        <v>0</v>
      </c>
      <c r="C24"/>
      <c r="D24" s="76" t="s">
        <v>45</v>
      </c>
      <c r="E24" s="28"/>
      <c r="F24" s="23">
        <f>1%*0.75</f>
        <v>7.4999999999999997E-3</v>
      </c>
      <c r="G24" s="77">
        <f>G23*F24</f>
        <v>0</v>
      </c>
    </row>
    <row r="25" spans="1:14" ht="18.899999999999999" customHeight="1" x14ac:dyDescent="0.55000000000000004">
      <c r="C25"/>
      <c r="D25" s="78" t="s">
        <v>20</v>
      </c>
      <c r="E25" s="26"/>
      <c r="F25" s="32">
        <v>0.01</v>
      </c>
      <c r="G25" s="79">
        <f>G24*F25</f>
        <v>0</v>
      </c>
    </row>
    <row r="26" spans="1:14" ht="18.899999999999999" customHeight="1" thickBot="1" x14ac:dyDescent="0.6">
      <c r="C26"/>
      <c r="D26" s="76" t="s">
        <v>19</v>
      </c>
      <c r="E26" s="28"/>
      <c r="F26" s="20">
        <v>0.65</v>
      </c>
      <c r="G26" s="80">
        <f>F26*G24</f>
        <v>0</v>
      </c>
    </row>
    <row r="27" spans="1:14" ht="18.899999999999999" customHeight="1" thickBot="1" x14ac:dyDescent="0.6">
      <c r="A27" s="228" t="s">
        <v>33</v>
      </c>
      <c r="B27" s="229"/>
      <c r="C27"/>
      <c r="D27" s="78" t="s">
        <v>37</v>
      </c>
      <c r="E27" s="26"/>
      <c r="F27" s="27"/>
      <c r="G27" s="72">
        <v>370</v>
      </c>
    </row>
    <row r="28" spans="1:14" ht="18.899999999999999" customHeight="1" x14ac:dyDescent="0.55000000000000004">
      <c r="A28" s="18" t="s">
        <v>11</v>
      </c>
      <c r="B28" s="51">
        <f>'Building Application'!B29</f>
        <v>0</v>
      </c>
      <c r="C28"/>
      <c r="D28" s="78" t="s">
        <v>12</v>
      </c>
      <c r="E28" s="26"/>
      <c r="F28" s="27"/>
      <c r="G28" s="79">
        <v>200</v>
      </c>
    </row>
    <row r="29" spans="1:14" ht="18.899999999999999" customHeight="1" thickBot="1" x14ac:dyDescent="0.65">
      <c r="A29" s="17" t="s">
        <v>7</v>
      </c>
      <c r="B29" s="49">
        <f>'Building Application'!B30</f>
        <v>0</v>
      </c>
      <c r="C29"/>
    </row>
    <row r="30" spans="1:14" ht="18.899999999999999" customHeight="1" thickBot="1" x14ac:dyDescent="0.6">
      <c r="A30" s="17" t="s">
        <v>43</v>
      </c>
      <c r="B30" s="52">
        <f>'Building Application'!B31</f>
        <v>0</v>
      </c>
      <c r="D30" s="127" t="s">
        <v>89</v>
      </c>
      <c r="E30" s="128"/>
      <c r="F30" s="128"/>
      <c r="G30" s="139">
        <f>G26</f>
        <v>0</v>
      </c>
    </row>
    <row r="31" spans="1:14" ht="18.899999999999999" customHeight="1" thickTop="1" thickBot="1" x14ac:dyDescent="0.6">
      <c r="A31" s="19" t="s">
        <v>10</v>
      </c>
      <c r="B31" s="52">
        <f>'Building Application'!B32</f>
        <v>0</v>
      </c>
      <c r="D31" s="181" t="s">
        <v>90</v>
      </c>
      <c r="E31" s="182"/>
      <c r="F31" s="183"/>
      <c r="G31" s="135">
        <f>SUM(G24:G28)-G30</f>
        <v>570</v>
      </c>
      <c r="H31" s="4"/>
    </row>
    <row r="32" spans="1:14" ht="18.899999999999999" customHeight="1" thickTop="1" thickBot="1" x14ac:dyDescent="0.6">
      <c r="A32" s="17" t="s">
        <v>0</v>
      </c>
      <c r="B32" s="52">
        <f>'Building Application'!B33</f>
        <v>0</v>
      </c>
      <c r="D32" s="25" t="s">
        <v>91</v>
      </c>
      <c r="E32" s="29">
        <v>15</v>
      </c>
      <c r="F32" s="44">
        <f>'Building Application'!F33</f>
        <v>0</v>
      </c>
      <c r="G32" s="136">
        <f>E32*F32</f>
        <v>0</v>
      </c>
      <c r="H32" s="4"/>
    </row>
    <row r="33" spans="1:8" ht="18.899999999999999" customHeight="1" thickTop="1" thickBot="1" x14ac:dyDescent="0.6">
      <c r="A33" s="19" t="s">
        <v>8</v>
      </c>
      <c r="B33" s="52">
        <f>'Building Application'!B34</f>
        <v>0</v>
      </c>
      <c r="D33" s="200" t="s">
        <v>97</v>
      </c>
      <c r="E33" s="201"/>
      <c r="F33" s="202"/>
      <c r="G33" s="161" t="s">
        <v>98</v>
      </c>
      <c r="H33" s="4"/>
    </row>
    <row r="34" spans="1:8" ht="18.899999999999999" customHeight="1" thickTop="1" thickBot="1" x14ac:dyDescent="0.6">
      <c r="A34" s="13"/>
      <c r="B34" s="53">
        <f>'Building Application'!B35</f>
        <v>0</v>
      </c>
      <c r="D34" s="200" t="s">
        <v>88</v>
      </c>
      <c r="E34" s="201"/>
      <c r="F34" s="202"/>
      <c r="G34" s="129"/>
      <c r="H34" s="4"/>
    </row>
    <row r="35" spans="1:8" ht="18.899999999999999" customHeight="1" thickTop="1" thickBot="1" x14ac:dyDescent="0.6">
      <c r="A35" s="15"/>
      <c r="B35" s="54">
        <f>'Building Application'!B36</f>
        <v>0</v>
      </c>
      <c r="D35" s="233" t="s">
        <v>94</v>
      </c>
      <c r="E35" s="234"/>
      <c r="F35" s="235"/>
      <c r="G35" s="130">
        <f>SUM(G31:G34)</f>
        <v>570</v>
      </c>
      <c r="H35" s="4"/>
    </row>
    <row r="36" spans="1:8" ht="18.600000000000001" thickBot="1" x14ac:dyDescent="0.6">
      <c r="A36" s="30"/>
      <c r="B36" s="31"/>
      <c r="E36" s="4"/>
      <c r="F36" s="4"/>
      <c r="G36" s="4"/>
      <c r="H36" s="4"/>
    </row>
    <row r="37" spans="1:8" x14ac:dyDescent="0.55000000000000004">
      <c r="A37" s="206" t="s">
        <v>42</v>
      </c>
      <c r="B37" s="207"/>
      <c r="C37" s="207"/>
      <c r="D37" s="207"/>
      <c r="E37" s="207"/>
      <c r="F37" s="207"/>
      <c r="G37" s="208"/>
    </row>
    <row r="38" spans="1:8" x14ac:dyDescent="0.55000000000000004">
      <c r="A38" s="209"/>
      <c r="B38" s="210"/>
      <c r="C38" s="210"/>
      <c r="D38" s="210"/>
      <c r="E38" s="210"/>
      <c r="F38" s="210"/>
      <c r="G38" s="211"/>
    </row>
    <row r="39" spans="1:8" x14ac:dyDescent="0.55000000000000004">
      <c r="A39" s="209"/>
      <c r="B39" s="210"/>
      <c r="C39" s="210"/>
      <c r="D39" s="210"/>
      <c r="E39" s="210"/>
      <c r="F39" s="210"/>
      <c r="G39" s="211"/>
    </row>
    <row r="40" spans="1:8" x14ac:dyDescent="0.55000000000000004">
      <c r="A40" s="209"/>
      <c r="B40" s="210"/>
      <c r="C40" s="210"/>
      <c r="D40" s="210"/>
      <c r="E40" s="210"/>
      <c r="F40" s="210"/>
      <c r="G40" s="211"/>
    </row>
    <row r="41" spans="1:8" x14ac:dyDescent="0.55000000000000004">
      <c r="A41" s="209"/>
      <c r="B41" s="210"/>
      <c r="C41" s="210"/>
      <c r="D41" s="210"/>
      <c r="E41" s="210"/>
      <c r="F41" s="210"/>
      <c r="G41" s="211"/>
    </row>
    <row r="42" spans="1:8" x14ac:dyDescent="0.55000000000000004">
      <c r="A42" s="209"/>
      <c r="B42" s="210"/>
      <c r="C42" s="210"/>
      <c r="D42" s="210"/>
      <c r="E42" s="210"/>
      <c r="F42" s="210"/>
      <c r="G42" s="211"/>
    </row>
    <row r="43" spans="1:8" x14ac:dyDescent="0.55000000000000004">
      <c r="A43" s="209"/>
      <c r="B43" s="210"/>
      <c r="C43" s="210"/>
      <c r="D43" s="210"/>
      <c r="E43" s="210"/>
      <c r="F43" s="210"/>
      <c r="G43" s="211"/>
    </row>
    <row r="44" spans="1:8" ht="27" customHeight="1" x14ac:dyDescent="0.55000000000000004">
      <c r="A44" s="209"/>
      <c r="B44" s="210"/>
      <c r="C44" s="210"/>
      <c r="D44" s="210"/>
      <c r="E44" s="210"/>
      <c r="F44" s="210"/>
      <c r="G44" s="211"/>
    </row>
    <row r="45" spans="1:8" ht="24.75" customHeight="1" thickBot="1" x14ac:dyDescent="0.6">
      <c r="A45" s="40"/>
      <c r="B45" s="41"/>
      <c r="C45" s="42"/>
      <c r="D45" s="43"/>
      <c r="E45" s="3"/>
      <c r="F45" s="3"/>
      <c r="G45" s="8"/>
    </row>
    <row r="46" spans="1:8" ht="18.600000000000001" thickTop="1" x14ac:dyDescent="0.55000000000000004">
      <c r="A46" s="9" t="s">
        <v>27</v>
      </c>
      <c r="B46" s="7"/>
      <c r="C46" s="7"/>
      <c r="D46" s="6" t="s">
        <v>29</v>
      </c>
      <c r="E46" s="3"/>
      <c r="F46" s="3"/>
      <c r="G46" s="8"/>
    </row>
    <row r="47" spans="1:8" ht="18.600000000000001" thickBot="1" x14ac:dyDescent="0.6">
      <c r="A47" s="10"/>
      <c r="B47" s="11"/>
      <c r="C47" s="11"/>
      <c r="D47" s="11"/>
      <c r="E47" s="11"/>
      <c r="F47" s="11"/>
      <c r="G47" s="12"/>
    </row>
    <row r="48" spans="1:8" x14ac:dyDescent="0.55000000000000004">
      <c r="A48" s="204" t="s">
        <v>41</v>
      </c>
      <c r="B48" s="204"/>
      <c r="C48" s="204"/>
      <c r="D48" s="204"/>
      <c r="E48" s="204"/>
      <c r="F48" s="204"/>
      <c r="G48" s="204"/>
    </row>
    <row r="49" spans="1:7" ht="16.5" customHeight="1" x14ac:dyDescent="0.55000000000000004">
      <c r="A49" s="205"/>
      <c r="B49" s="205"/>
      <c r="C49" s="205"/>
      <c r="D49" s="205"/>
      <c r="E49" s="205"/>
      <c r="F49" s="205"/>
      <c r="G49" s="205"/>
    </row>
    <row r="50" spans="1:7" ht="36" customHeight="1" x14ac:dyDescent="0.55000000000000004">
      <c r="A50" s="203" t="s">
        <v>93</v>
      </c>
      <c r="B50" s="203"/>
      <c r="C50" s="203"/>
      <c r="D50" s="203"/>
      <c r="E50" s="203"/>
      <c r="F50" s="203"/>
      <c r="G50" s="203"/>
    </row>
    <row r="51" spans="1:7" x14ac:dyDescent="0.55000000000000004">
      <c r="B51" s="160" t="s">
        <v>99</v>
      </c>
    </row>
    <row r="52" spans="1:7" x14ac:dyDescent="0.55000000000000004">
      <c r="B52" s="160" t="s">
        <v>100</v>
      </c>
    </row>
  </sheetData>
  <sheetProtection algorithmName="SHA-512" hashValue="up/wPuBMIuc/muqjX50L9Xypow0HB3uMhiE+dC84hW+diyQjDgCgHc7xvE7NatzqxcfIAgX0SHjKZQhW8PLd/Q==" saltValue="JXhwbMhHiQGyiQeMktsotw==" spinCount="100000" sheet="1" objects="1" scenarios="1" formatCells="0" formatColumns="0" formatRows="0" insertColumns="0" insertRows="0" insertHyperlinks="0" deleteColumns="0" deleteRows="0" sort="0" autoFilter="0" pivotTables="0"/>
  <mergeCells count="17">
    <mergeCell ref="D34:F34"/>
    <mergeCell ref="D35:F35"/>
    <mergeCell ref="A37:G44"/>
    <mergeCell ref="A48:G49"/>
    <mergeCell ref="A50:G50"/>
    <mergeCell ref="D33:F33"/>
    <mergeCell ref="A2:G2"/>
    <mergeCell ref="D4:F4"/>
    <mergeCell ref="D5:F5"/>
    <mergeCell ref="D6:F6"/>
    <mergeCell ref="D9:F9"/>
    <mergeCell ref="D10:F10"/>
    <mergeCell ref="A16:B16"/>
    <mergeCell ref="D16:G16"/>
    <mergeCell ref="D23:F23"/>
    <mergeCell ref="A27:B27"/>
    <mergeCell ref="D31:F31"/>
  </mergeCells>
  <phoneticPr fontId="2" type="noConversion"/>
  <dataValidations count="1">
    <dataValidation type="list" allowBlank="1" showInputMessage="1" showErrorMessage="1" sqref="G9" xr:uid="{00000000-0002-0000-0200-000000000000}">
      <formula1>$K$8:$K$24</formula1>
    </dataValidation>
  </dataValidations>
  <hyperlinks>
    <hyperlink ref="B10" r:id="rId1" display="robmartpc@gmail.com" xr:uid="{00000000-0004-0000-0200-000000000000}"/>
    <hyperlink ref="B20" r:id="rId2" display="chismo@be-wow.com" xr:uid="{00000000-0004-0000-0200-000001000000}"/>
  </hyperlinks>
  <pageMargins left="0.75" right="0.75" top="1" bottom="1" header="0.5" footer="0.5"/>
  <pageSetup orientation="portrait" r:id="rId3"/>
  <headerFooter alignWithMargins="0"/>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Building Application</vt:lpstr>
      <vt:lpstr>Epic Fee</vt:lpstr>
      <vt:lpstr>Final Fee's</vt:lpstr>
      <vt:lpstr>'Building Application'!Print_Area</vt:lpstr>
      <vt:lpstr>'Final Fee''s'!Print_Area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Hideout Canyon 4</dc:creator>
  <cp:lastModifiedBy>rbowen</cp:lastModifiedBy>
  <cp:lastPrinted>2018-01-02T20:55:01Z</cp:lastPrinted>
  <dcterms:created xsi:type="dcterms:W3CDTF">1996-10-14T23:33:28Z</dcterms:created>
  <dcterms:modified xsi:type="dcterms:W3CDTF">2018-07-05T14:35:20Z</dcterms:modified>
</cp:coreProperties>
</file>