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S:\PROJ\Hideout\Hideout Permit Spreadsheets\2018 Permits\"/>
    </mc:Choice>
  </mc:AlternateContent>
  <xr:revisionPtr revIDLastSave="0" documentId="10_ncr:8100000_{8DF6157E-656C-4AEB-806C-5FCCB2234FD9}" xr6:coauthVersionLast="34" xr6:coauthVersionMax="34" xr10:uidLastSave="{00000000-0000-0000-0000-000000000000}"/>
  <workbookProtection workbookAlgorithmName="SHA-512" workbookHashValue="/p5i5949EcxdZ2q/lpzQNSBMqoy/HXezLN4tLrHe5ikCvpO3f2Qyqmpwjaw3SdJGy3TH7R+1O+x11eOTNMjODQ==" workbookSaltValue="OgQla4c/V5DX35Jy4VH7xg==" workbookSpinCount="100000" lockStructure="1"/>
  <bookViews>
    <workbookView xWindow="0" yWindow="0" windowWidth="15348" windowHeight="6708" xr2:uid="{00000000-000D-0000-FFFF-FFFF00000000}"/>
  </bookViews>
  <sheets>
    <sheet name="Building Application" sheetId="1" r:id="rId1"/>
    <sheet name="Epic Fee" sheetId="2" state="hidden" r:id="rId2"/>
    <sheet name="Final Fee's" sheetId="3" state="hidden" r:id="rId3"/>
  </sheets>
  <definedNames>
    <definedName name="_xlnm.Print_Area" localSheetId="0">'Building Application'!$A$1:$G$54</definedName>
    <definedName name="_xlnm.Print_Area" localSheetId="2">'Final Fee''s'!$A$1:$G$52</definedName>
  </definedNames>
  <calcPr calcId="162913"/>
</workbook>
</file>

<file path=xl/calcChain.xml><?xml version="1.0" encoding="utf-8"?>
<calcChain xmlns="http://schemas.openxmlformats.org/spreadsheetml/2006/main">
  <c r="F21" i="3" l="1"/>
  <c r="G21" i="3" s="1"/>
  <c r="F20" i="3"/>
  <c r="G20" i="3" s="1"/>
  <c r="F19" i="3"/>
  <c r="G19" i="3" s="1"/>
  <c r="F18" i="3"/>
  <c r="G18" i="3" s="1"/>
  <c r="F32" i="3"/>
  <c r="G32" i="3" s="1"/>
  <c r="B35" i="3"/>
  <c r="B34" i="3"/>
  <c r="B33" i="3"/>
  <c r="B32" i="3"/>
  <c r="B31" i="3"/>
  <c r="B30" i="3"/>
  <c r="B29" i="3"/>
  <c r="B28" i="3"/>
  <c r="B24" i="3"/>
  <c r="B23" i="3"/>
  <c r="B22" i="3"/>
  <c r="B21" i="3"/>
  <c r="B20" i="3"/>
  <c r="B19" i="3"/>
  <c r="B18" i="3"/>
  <c r="B17" i="3"/>
  <c r="B13" i="3"/>
  <c r="B12" i="3"/>
  <c r="B11" i="3"/>
  <c r="B10" i="3"/>
  <c r="B9" i="3"/>
  <c r="B8" i="3"/>
  <c r="B7" i="3"/>
  <c r="B6" i="3"/>
  <c r="B5" i="3"/>
  <c r="B4" i="3"/>
  <c r="F24" i="3"/>
  <c r="C33" i="2"/>
  <c r="B33" i="2"/>
  <c r="D32" i="2"/>
  <c r="D31" i="2"/>
  <c r="D30" i="2"/>
  <c r="D29" i="2"/>
  <c r="D28" i="2"/>
  <c r="D27" i="2"/>
  <c r="D26" i="2"/>
  <c r="D25" i="2"/>
  <c r="D24" i="2"/>
  <c r="D23" i="2"/>
  <c r="D22" i="2"/>
  <c r="D21" i="2"/>
  <c r="D20" i="2"/>
  <c r="D19" i="2"/>
  <c r="D18" i="2"/>
  <c r="D17" i="2"/>
  <c r="D33" i="2" s="1"/>
  <c r="D34" i="2" s="1"/>
  <c r="D16" i="2"/>
  <c r="C12" i="2"/>
  <c r="D12" i="2"/>
  <c r="B12" i="2"/>
  <c r="B34" i="2" s="1"/>
  <c r="D11" i="2"/>
  <c r="D10" i="2"/>
  <c r="D9" i="2"/>
  <c r="D8" i="2"/>
  <c r="D7" i="2"/>
  <c r="D6" i="2"/>
  <c r="C34" i="2"/>
  <c r="F19" i="1"/>
  <c r="G32" i="1"/>
  <c r="G18" i="1"/>
  <c r="F21" i="1"/>
  <c r="G17" i="1"/>
  <c r="G16" i="1"/>
  <c r="G15" i="1"/>
  <c r="F22" i="3" l="1"/>
  <c r="G20" i="1"/>
  <c r="G21" i="1" s="1"/>
  <c r="G23" i="1" s="1"/>
  <c r="G23" i="3"/>
  <c r="D2" i="2" s="1"/>
  <c r="E18" i="2" s="1"/>
  <c r="G22" i="1" l="1"/>
  <c r="G30" i="1"/>
  <c r="G33" i="1" s="1"/>
  <c r="G37" i="1" s="1"/>
  <c r="G27" i="1"/>
  <c r="G24" i="3"/>
  <c r="G25" i="3" s="1"/>
  <c r="E24" i="2"/>
  <c r="E19" i="2"/>
  <c r="E6" i="2"/>
  <c r="E7" i="2"/>
  <c r="E26" i="2"/>
  <c r="E31" i="2"/>
  <c r="E8" i="2"/>
  <c r="E9" i="2"/>
  <c r="E29" i="2"/>
  <c r="E22" i="2"/>
  <c r="E27" i="2"/>
  <c r="E25" i="2"/>
  <c r="E20" i="2"/>
  <c r="E28" i="2"/>
  <c r="E17" i="2"/>
  <c r="E23" i="2"/>
  <c r="E16" i="2"/>
  <c r="E10" i="2"/>
  <c r="E21" i="2"/>
  <c r="E30" i="2"/>
  <c r="G26" i="3" l="1"/>
  <c r="G30" i="3" s="1"/>
  <c r="E33" i="2"/>
  <c r="E12" i="2"/>
  <c r="G31" i="3" l="1"/>
  <c r="G35" i="3" s="1"/>
  <c r="E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Carolyn</author>
  </authors>
  <commentList>
    <comment ref="F32" authorId="0" shapeId="0" xr:uid="{00000000-0006-0000-0000-000001000000}">
      <text>
        <r>
          <rPr>
            <b/>
            <sz val="9"/>
            <color indexed="81"/>
            <rFont val="Tahoma"/>
            <family val="2"/>
          </rPr>
          <t xml:space="preserve">Insert Total Frontage Feet </t>
        </r>
        <r>
          <rPr>
            <sz val="9"/>
            <color indexed="81"/>
            <rFont val="Tahoma"/>
            <family val="2"/>
          </rPr>
          <t xml:space="preserve">
</t>
        </r>
      </text>
    </comment>
  </commentList>
</comments>
</file>

<file path=xl/sharedStrings.xml><?xml version="1.0" encoding="utf-8"?>
<sst xmlns="http://schemas.openxmlformats.org/spreadsheetml/2006/main" count="188" uniqueCount="121">
  <si>
    <t>Phone</t>
  </si>
  <si>
    <t>Mailing Address</t>
  </si>
  <si>
    <t>Building Address</t>
  </si>
  <si>
    <t>Lot #</t>
  </si>
  <si>
    <t>Total Property Area in Acres or Sq. Ft.</t>
  </si>
  <si>
    <t>Total Bldg. Site Area Used</t>
  </si>
  <si>
    <t>Date of Application</t>
  </si>
  <si>
    <t>State License No.</t>
  </si>
  <si>
    <t>Business Address</t>
  </si>
  <si>
    <t>Estimated Date LOD Fence:</t>
  </si>
  <si>
    <t>Email Address:</t>
  </si>
  <si>
    <t>Business Name</t>
  </si>
  <si>
    <t>Construction Sign Fee</t>
  </si>
  <si>
    <t>Residential Building Permit Fee</t>
  </si>
  <si>
    <t>Finished Interior area</t>
  </si>
  <si>
    <t>Finished Basement</t>
  </si>
  <si>
    <t>Unfinished Basement</t>
  </si>
  <si>
    <t>Garages/Decks/Covererd Patios</t>
  </si>
  <si>
    <t xml:space="preserve">TOTAL CONTRUCTION VALUE </t>
  </si>
  <si>
    <t>Plan Review Fee  (65% of Bldg Fee)</t>
  </si>
  <si>
    <t>STATE Surcharge (1% of Building Fee)</t>
  </si>
  <si>
    <t>Property Owner Name(s)</t>
  </si>
  <si>
    <t xml:space="preserve">Phone </t>
  </si>
  <si>
    <t>EMAIL Address</t>
  </si>
  <si>
    <t xml:space="preserve"> </t>
  </si>
  <si>
    <t>9/11/2015 v1</t>
  </si>
  <si>
    <t>Architect or Engineer</t>
  </si>
  <si>
    <t>SIGNATURE OF OWNER, CONTRACTOR OR AUTHORIZED AGENT</t>
  </si>
  <si>
    <t>Application ID #</t>
  </si>
  <si>
    <t>DATE</t>
  </si>
  <si>
    <t>BUILDING PERMIT NUMBER</t>
  </si>
  <si>
    <t>Date Issued:</t>
  </si>
  <si>
    <t>Subdivision Name</t>
  </si>
  <si>
    <t>General Contractor</t>
  </si>
  <si>
    <t>AREA TYPE</t>
  </si>
  <si>
    <t>Value</t>
  </si>
  <si>
    <t>Sq Ft.</t>
  </si>
  <si>
    <t>Fire Sprinkler Review/Inspection</t>
  </si>
  <si>
    <t>TOTAL SQUARE FEET</t>
  </si>
  <si>
    <t xml:space="preserve">Type of Improvement/Construction*: </t>
  </si>
  <si>
    <t xml:space="preserve">  * New House, Multi-Family, Remodel, Addition, Garage, Basement Finish, Deck, other</t>
  </si>
  <si>
    <t xml:space="preserve">Town of Hideout - 10860 N. Hideout Trail - Hideout, UT  84036  - (435) 659-4739   EMAIL:  Carolyn@hideoututah.gov
OFFICE HOURS:  Monday-Thursday, 8:30-5pm
</t>
  </si>
  <si>
    <t xml:space="preserve">NOTICE: 
Construction may require installation of underground utilities. Hideout will not allow open excavation of roadways between October 15 and May 15. Open excavation in Hideout right of way requires a cash bond be posted in accordance with the current adopted fee resolution.  This permit becomes null and void if work or construction authorized is not commenced within 180 days, or if construction or work is suspended or abandoned for a period of 180 days at any time after work is commenced. 
I hereby certify that I have read and examined this application and know the same to be true and correct.   All provisions of laws and ordinances governing this type of work will be complied with whether specified herein or not.  This includes, but not limited to, Ordinace #14-01 which I certify I have received, read and understand and that I will be subject to paying penalties for any acts of non-compiance.  The granting of a permit does not presume to give authority to violate or cancel the provisions of any other state or local law regulating construction or the performance of construction and that I make this statement under penalty of perjury.
</t>
  </si>
  <si>
    <t>Contact Name</t>
  </si>
  <si>
    <r>
      <t>Town of Hideout - RESIDENTIAL BUILDING PERMIT APPLICATION</t>
    </r>
    <r>
      <rPr>
        <b/>
        <sz val="10"/>
        <rFont val="Ebrima"/>
      </rPr>
      <t xml:space="preserve">
</t>
    </r>
  </si>
  <si>
    <t>Total Building Fees (3/4 of 1% of Value)</t>
  </si>
  <si>
    <t>Plan Review</t>
  </si>
  <si>
    <t>Code check</t>
  </si>
  <si>
    <t>Site plan review</t>
  </si>
  <si>
    <t>Fire</t>
  </si>
  <si>
    <t>SWPPP</t>
  </si>
  <si>
    <t>Pre construction</t>
  </si>
  <si>
    <t>Temp Power</t>
  </si>
  <si>
    <t>Footing</t>
  </si>
  <si>
    <t>Foundation</t>
  </si>
  <si>
    <t>Underground Electrical</t>
  </si>
  <si>
    <t>Underslab Plumbing &amp; Electrical</t>
  </si>
  <si>
    <t>Water &amp; Sewer Lateral</t>
  </si>
  <si>
    <t>Shear Wall</t>
  </si>
  <si>
    <t>4-way</t>
  </si>
  <si>
    <t>Shower Pan(s)</t>
  </si>
  <si>
    <t>Insulation</t>
  </si>
  <si>
    <t>Flashing</t>
  </si>
  <si>
    <t>Perm Power</t>
  </si>
  <si>
    <t>Roof</t>
  </si>
  <si>
    <t>Final</t>
  </si>
  <si>
    <t>Total</t>
  </si>
  <si>
    <t>Fee breakdown</t>
  </si>
  <si>
    <t>Review</t>
  </si>
  <si>
    <t>Min fee</t>
  </si>
  <si>
    <t>Plus  % above 300K</t>
  </si>
  <si>
    <t>Above 1.5M</t>
  </si>
  <si>
    <t>Structural</t>
  </si>
  <si>
    <t>Inspections</t>
  </si>
  <si>
    <t>Admin</t>
  </si>
  <si>
    <t>Grand Total</t>
  </si>
  <si>
    <t>Building Valuation</t>
  </si>
  <si>
    <t>Fee's</t>
  </si>
  <si>
    <t>we won't typically do this</t>
  </si>
  <si>
    <t>New Single Fam</t>
  </si>
  <si>
    <t>New Multi Fam</t>
  </si>
  <si>
    <t>Remodal</t>
  </si>
  <si>
    <t>Addition</t>
  </si>
  <si>
    <t>Garage</t>
  </si>
  <si>
    <t>Basement finish</t>
  </si>
  <si>
    <t>Deck</t>
  </si>
  <si>
    <t>Other</t>
  </si>
  <si>
    <t>Estimated Roadway Deposit (refundable)</t>
  </si>
  <si>
    <t>Sewer Impact Fee</t>
  </si>
  <si>
    <t>Plan Review (paid)</t>
  </si>
  <si>
    <t>Building permit fee</t>
  </si>
  <si>
    <t>Roadway Deposit (refundable)</t>
  </si>
  <si>
    <t xml:space="preserve">Type of Improvement/Construction: </t>
  </si>
  <si>
    <t>INSPECTIONS:  Contact Chris Swenson 801-404-0286  cswenson@epiceng.net
Note: 24 hours notice is required for all inspections</t>
  </si>
  <si>
    <t>Remaining Fee's (Due prior to permit approval)</t>
  </si>
  <si>
    <t>Estimated Water/Sewer Fees (Installation-Inspection-Impact)</t>
  </si>
  <si>
    <t xml:space="preserve">Other: </t>
  </si>
  <si>
    <t>Water/Sewer Fees (Installation-Inspection-Impact)</t>
  </si>
  <si>
    <t>Separate</t>
  </si>
  <si>
    <t xml:space="preserve">Additional inspection fee's may apply if corrections are not complete at the time of the FIRST reinspection. </t>
  </si>
  <si>
    <t>Additional inspections fee's shall be paid prior to the following inspection</t>
  </si>
  <si>
    <t xml:space="preserve">Re-inspection fee's may apply if corrections are not complete at the time of the first re-inspection. </t>
  </si>
  <si>
    <t>Remodel</t>
  </si>
  <si>
    <t>Sq. Ft.</t>
  </si>
  <si>
    <t>Garages/Decks/Covered Patios</t>
  </si>
  <si>
    <t>Total Due at Application Submittal (not refundable)</t>
  </si>
  <si>
    <t>Applicant:  
Complete ALL yellow highlighted cells.</t>
  </si>
  <si>
    <t>Designer/Architect or Engineer</t>
  </si>
  <si>
    <t>v1-2018</t>
  </si>
  <si>
    <t>Special Notes or Comments</t>
  </si>
  <si>
    <t>Fast Track Percentage of Building Fees</t>
  </si>
  <si>
    <t>Fast Track Permits are available to complete construction up to but not including any framing</t>
  </si>
  <si>
    <t>If Fast Track is desired insert $150 here for Processing Fee</t>
  </si>
  <si>
    <t>Building Fee (3/4 of 1% of Value)</t>
  </si>
  <si>
    <t>Plan Review Fee (65% of Building Fee)</t>
  </si>
  <si>
    <r>
      <t xml:space="preserve">Town of Hideout - RESIDENTIAL </t>
    </r>
    <r>
      <rPr>
        <b/>
        <sz val="16"/>
        <rFont val="Ebrima"/>
      </rPr>
      <t>BUILDING PERMIT APPLICATION</t>
    </r>
    <r>
      <rPr>
        <b/>
        <sz val="10"/>
        <rFont val="Ebrima"/>
      </rPr>
      <t xml:space="preserve">
</t>
    </r>
  </si>
  <si>
    <t>Fees Due prior to release of Full Permit</t>
  </si>
  <si>
    <t>Amount Due prior to release of Fast Track Permit</t>
  </si>
  <si>
    <t xml:space="preserve">NOTICE: 
Construction may require installation of underground utilities. Hideout will only allow open excavation of roadways between October 30 and May 1, if work cannot be completed during this time period, and the work is critical to the completion of the project, then contractor must submit a plan that addresses all of the weather related concerns and receive written approval from the Town's Engineer.  Open excavation in Hideout right of way requires a cash bond be posted in accordance with the current adopted fee resolution.  This permit becomes null and void if work or construction authorized is not commenced within 180 days, or if construction or work is suspended or abandoned for a period of 180 days at any time after work is commenced. 
I hereby certify that I have read and examined this application and know the same to be true and correct.   All provisions of laws and ordinances governing this type of work will be complied with whether specified herein or not.  This includes, but not limited to, Ordinance #14-01 which I certify I have received, read and understand and that I will be subject to paying penalties for any acts of non-compliance.   A Certificate of Occupancy will not be issued until all outstanding penalty fines are paid in full and/or deducted from the refundable roadway deposit amount.  The granting of a permit does not presume to give authority to violate or cancel the provisions of any other state or local law regulating construction or the performance of construction and that I make this statement under penalty of perjury.
</t>
  </si>
  <si>
    <t xml:space="preserve">Town of Hideout - 10860 N. Hideout Trail - Hideout, UT  84036  - (435) 659-4739   EMAIL:  carol@hideoututah.gov
OFFICE HOURS:  Monday-Thursday, 8:30-5pm
</t>
  </si>
  <si>
    <t>INSPECTIONS:  Contact Epic Engineering to schedule (435) 315-3742, or epiccm@epiceng.net.   Note: 24 hours notice is required for all inspections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</si>
</sst>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
  </numFmts>
  <fonts count="32" x14ac:knownFonts="1">
    <font>
      <sz val="10"/>
      <name val="Arial"/>
    </font>
    <font>
      <sz val="10"/>
      <name val="Arial"/>
      <family val="2"/>
    </font>
    <font>
      <sz val="8"/>
      <name val="Arial"/>
      <family val="2"/>
    </font>
    <font>
      <sz val="10"/>
      <name val="Arial"/>
      <family val="2"/>
    </font>
    <font>
      <b/>
      <sz val="16"/>
      <name val="Ebrima"/>
    </font>
    <font>
      <sz val="10"/>
      <name val="Ebrima"/>
    </font>
    <font>
      <b/>
      <sz val="10"/>
      <name val="Ebrima"/>
    </font>
    <font>
      <sz val="8"/>
      <name val="Ebrima"/>
    </font>
    <font>
      <sz val="7"/>
      <name val="Ebrima"/>
    </font>
    <font>
      <b/>
      <sz val="9"/>
      <name val="Ebrima"/>
    </font>
    <font>
      <sz val="10"/>
      <name val="Calibri"/>
      <family val="2"/>
    </font>
    <font>
      <sz val="11"/>
      <name val="Ebrima"/>
    </font>
    <font>
      <b/>
      <sz val="11"/>
      <name val="Arial"/>
      <family val="2"/>
    </font>
    <font>
      <i/>
      <sz val="10"/>
      <name val="Ebrima"/>
    </font>
    <font>
      <b/>
      <sz val="11"/>
      <name val="Ebrima"/>
    </font>
    <font>
      <b/>
      <sz val="11"/>
      <name val="Comic Sans MS"/>
      <family val="4"/>
    </font>
    <font>
      <b/>
      <sz val="10"/>
      <name val="Arial"/>
      <family val="2"/>
    </font>
    <font>
      <u/>
      <sz val="10"/>
      <color theme="10"/>
      <name val="Arial"/>
      <family val="2"/>
    </font>
    <font>
      <b/>
      <sz val="11"/>
      <color theme="1"/>
      <name val="Calibri"/>
      <family val="2"/>
      <scheme val="minor"/>
    </font>
    <font>
      <sz val="11"/>
      <color rgb="FFFF0000"/>
      <name val="Calibri"/>
      <family val="2"/>
      <scheme val="minor"/>
    </font>
    <font>
      <sz val="10"/>
      <color rgb="FF000000"/>
      <name val="Ebrima"/>
    </font>
    <font>
      <b/>
      <sz val="10"/>
      <color rgb="FF000000"/>
      <name val="Ebrima"/>
    </font>
    <font>
      <i/>
      <sz val="10"/>
      <color rgb="FF000000"/>
      <name val="Ebrima"/>
    </font>
    <font>
      <sz val="10"/>
      <color rgb="FF000000"/>
      <name val="Calibri"/>
      <family val="2"/>
    </font>
    <font>
      <sz val="10"/>
      <color theme="1"/>
      <name val="Ebrima"/>
    </font>
    <font>
      <sz val="11"/>
      <name val="Calibri"/>
      <family val="2"/>
      <scheme val="minor"/>
    </font>
    <font>
      <b/>
      <sz val="14"/>
      <color theme="1"/>
      <name val="Calibri"/>
      <family val="2"/>
      <scheme val="minor"/>
    </font>
    <font>
      <sz val="9"/>
      <color indexed="81"/>
      <name val="Tahoma"/>
      <family val="2"/>
    </font>
    <font>
      <b/>
      <sz val="9"/>
      <color indexed="81"/>
      <name val="Tahoma"/>
      <family val="2"/>
    </font>
    <font>
      <b/>
      <sz val="12"/>
      <name val="Ebrima"/>
    </font>
    <font>
      <b/>
      <sz val="11"/>
      <color rgb="FF000000"/>
      <name val="Ebrima"/>
    </font>
    <font>
      <b/>
      <i/>
      <sz val="12"/>
      <name val="Ebrima"/>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53">
    <border>
      <left/>
      <right/>
      <top/>
      <bottom/>
      <diagonal/>
    </border>
    <border>
      <left/>
      <right/>
      <top style="double">
        <color indexed="64"/>
      </top>
      <bottom/>
      <diagonal/>
    </border>
    <border>
      <left/>
      <right style="medium">
        <color indexed="64"/>
      </right>
      <top/>
      <bottom/>
      <diagonal/>
    </border>
    <border>
      <left style="medium">
        <color indexed="64"/>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medium">
        <color indexed="64"/>
      </left>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double">
        <color indexed="64"/>
      </bottom>
      <diagonal/>
    </border>
    <border>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cellStyleXfs>
  <cellXfs count="250">
    <xf numFmtId="0" fontId="0" fillId="0" borderId="0" xfId="0"/>
    <xf numFmtId="0" fontId="5" fillId="0" borderId="0" xfId="0" applyFont="1" applyAlignment="1">
      <alignment horizontal="center" vertical="top" wrapText="1"/>
    </xf>
    <xf numFmtId="0" fontId="5" fillId="0" borderId="0" xfId="0" applyFont="1"/>
    <xf numFmtId="0" fontId="5" fillId="0" borderId="0" xfId="0" applyFont="1" applyBorder="1"/>
    <xf numFmtId="0" fontId="5" fillId="0" borderId="0" xfId="0" applyFont="1" applyAlignment="1">
      <alignment horizontal="left"/>
    </xf>
    <xf numFmtId="0" fontId="10" fillId="0" borderId="0" xfId="0" applyFont="1"/>
    <xf numFmtId="0" fontId="9" fillId="0" borderId="1" xfId="0" applyFont="1" applyBorder="1" applyAlignment="1">
      <alignment vertical="center"/>
    </xf>
    <xf numFmtId="0" fontId="0" fillId="0" borderId="0" xfId="0" applyBorder="1"/>
    <xf numFmtId="0" fontId="5" fillId="0" borderId="2" xfId="0" applyFont="1" applyBorder="1"/>
    <xf numFmtId="0" fontId="9" fillId="0" borderId="3" xfId="0" applyFont="1" applyBorder="1" applyAlignment="1">
      <alignment vertical="center"/>
    </xf>
    <xf numFmtId="0" fontId="9" fillId="0" borderId="4" xfId="0" applyFont="1" applyBorder="1" applyAlignment="1">
      <alignment vertical="center" wrapText="1"/>
    </xf>
    <xf numFmtId="0" fontId="0" fillId="0" borderId="5" xfId="0" applyBorder="1"/>
    <xf numFmtId="0" fontId="5" fillId="0" borderId="6" xfId="0" applyFont="1" applyBorder="1"/>
    <xf numFmtId="0" fontId="5" fillId="0" borderId="7" xfId="0" applyFont="1" applyBorder="1" applyAlignment="1">
      <alignment vertical="top"/>
    </xf>
    <xf numFmtId="0" fontId="10" fillId="0" borderId="0" xfId="0" applyFont="1" applyAlignment="1">
      <alignment horizontal="left" indent="2"/>
    </xf>
    <xf numFmtId="0" fontId="5" fillId="0" borderId="8" xfId="0" applyFont="1" applyBorder="1" applyAlignment="1">
      <alignment vertical="top"/>
    </xf>
    <xf numFmtId="0" fontId="11" fillId="0" borderId="9" xfId="0" applyFont="1" applyBorder="1" applyAlignment="1">
      <alignment vertical="top"/>
    </xf>
    <xf numFmtId="0" fontId="11" fillId="0" borderId="7"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9" fontId="5" fillId="0" borderId="12" xfId="0" applyNumberFormat="1" applyFont="1" applyBorder="1" applyAlignment="1">
      <alignment horizontal="center"/>
    </xf>
    <xf numFmtId="8" fontId="20" fillId="0" borderId="12" xfId="0" applyNumberFormat="1" applyFont="1" applyBorder="1" applyAlignment="1">
      <alignment horizontal="right" vertical="center"/>
    </xf>
    <xf numFmtId="8" fontId="5" fillId="0" borderId="12" xfId="0" applyNumberFormat="1" applyFont="1" applyFill="1" applyBorder="1" applyAlignment="1">
      <alignment horizontal="right" vertical="center"/>
    </xf>
    <xf numFmtId="10" fontId="20" fillId="0" borderId="12" xfId="4" applyNumberFormat="1" applyFont="1" applyFill="1" applyBorder="1" applyAlignment="1">
      <alignment horizontal="center" vertical="center"/>
    </xf>
    <xf numFmtId="8" fontId="20" fillId="0" borderId="13" xfId="0" applyNumberFormat="1" applyFont="1" applyBorder="1" applyAlignment="1">
      <alignment horizontal="right" vertical="center"/>
    </xf>
    <xf numFmtId="0" fontId="21" fillId="2" borderId="14" xfId="0" applyFont="1" applyFill="1" applyBorder="1" applyAlignment="1">
      <alignmen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6" xfId="0" applyFont="1" applyFill="1" applyBorder="1" applyAlignment="1">
      <alignment horizontal="left" vertical="center"/>
    </xf>
    <xf numFmtId="8" fontId="21" fillId="2" borderId="17" xfId="0" applyNumberFormat="1" applyFont="1" applyFill="1" applyBorder="1" applyAlignment="1">
      <alignment vertical="center"/>
    </xf>
    <xf numFmtId="0" fontId="5" fillId="0" borderId="18" xfId="0" applyFont="1" applyBorder="1" applyAlignment="1">
      <alignment vertical="top"/>
    </xf>
    <xf numFmtId="0" fontId="5" fillId="0" borderId="0" xfId="0" applyFont="1" applyBorder="1" applyAlignment="1">
      <alignment vertical="top"/>
    </xf>
    <xf numFmtId="9" fontId="20" fillId="0" borderId="16" xfId="4" applyFont="1" applyBorder="1" applyAlignment="1">
      <alignment horizontal="center" vertical="center"/>
    </xf>
    <xf numFmtId="164" fontId="21" fillId="0" borderId="12" xfId="1" applyNumberFormat="1" applyFont="1" applyBorder="1" applyAlignment="1">
      <alignment vertical="center"/>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7" fillId="0" borderId="0" xfId="0" applyFont="1" applyAlignment="1">
      <alignment horizontal="left" indent="6"/>
    </xf>
    <xf numFmtId="0" fontId="22" fillId="0" borderId="16" xfId="0" applyFont="1" applyBorder="1" applyAlignment="1">
      <alignment horizontal="right"/>
    </xf>
    <xf numFmtId="0" fontId="13" fillId="0" borderId="0" xfId="0" applyFont="1" applyAlignment="1">
      <alignment horizontal="left"/>
    </xf>
    <xf numFmtId="0" fontId="5" fillId="3" borderId="12" xfId="0" applyFont="1" applyFill="1" applyBorder="1" applyAlignment="1">
      <alignment horizontal="center"/>
    </xf>
    <xf numFmtId="0" fontId="8" fillId="4" borderId="19" xfId="0" applyFont="1" applyFill="1" applyBorder="1"/>
    <xf numFmtId="0" fontId="8" fillId="4" borderId="20" xfId="0" applyFont="1" applyFill="1" applyBorder="1"/>
    <xf numFmtId="0" fontId="0" fillId="4" borderId="0" xfId="0" applyFill="1" applyBorder="1"/>
    <xf numFmtId="0" fontId="5" fillId="4" borderId="0" xfId="0" applyFont="1" applyFill="1" applyBorder="1" applyAlignment="1">
      <alignment horizontal="left"/>
    </xf>
    <xf numFmtId="0" fontId="20" fillId="4" borderId="17" xfId="0" applyNumberFormat="1" applyFont="1" applyFill="1" applyBorder="1" applyAlignment="1">
      <alignment vertical="center"/>
    </xf>
    <xf numFmtId="0" fontId="11" fillId="0" borderId="21" xfId="0" applyFont="1" applyBorder="1" applyAlignment="1">
      <alignment vertical="top"/>
    </xf>
    <xf numFmtId="0" fontId="14" fillId="4" borderId="22" xfId="0" applyFont="1" applyFill="1" applyBorder="1" applyAlignment="1">
      <alignment vertical="top"/>
    </xf>
    <xf numFmtId="0" fontId="14" fillId="4" borderId="23" xfId="0" applyFont="1" applyFill="1" applyBorder="1" applyAlignment="1">
      <alignment vertical="top"/>
    </xf>
    <xf numFmtId="0" fontId="14" fillId="4" borderId="24" xfId="0" applyFont="1" applyFill="1" applyBorder="1" applyAlignment="1">
      <alignment horizontal="left"/>
    </xf>
    <xf numFmtId="0" fontId="14" fillId="4" borderId="22" xfId="0" applyFont="1" applyFill="1" applyBorder="1" applyAlignment="1">
      <alignment horizontal="left"/>
    </xf>
    <xf numFmtId="0" fontId="14" fillId="4" borderId="23" xfId="0" applyFont="1" applyFill="1" applyBorder="1" applyAlignment="1">
      <alignment horizontal="left"/>
    </xf>
    <xf numFmtId="0" fontId="14" fillId="4" borderId="24" xfId="0" applyFont="1" applyFill="1" applyBorder="1" applyAlignment="1">
      <alignment horizontal="left" vertical="top"/>
    </xf>
    <xf numFmtId="0" fontId="14" fillId="4" borderId="22" xfId="0" applyFont="1" applyFill="1" applyBorder="1" applyAlignment="1">
      <alignment horizontal="left" vertical="top"/>
    </xf>
    <xf numFmtId="0" fontId="14" fillId="4" borderId="25" xfId="0" applyFont="1" applyFill="1" applyBorder="1" applyAlignment="1">
      <alignment horizontal="left" vertical="top"/>
    </xf>
    <xf numFmtId="0" fontId="14" fillId="4" borderId="26" xfId="0" applyFont="1" applyFill="1" applyBorder="1" applyAlignment="1">
      <alignment horizontal="left" vertical="top"/>
    </xf>
    <xf numFmtId="0" fontId="11" fillId="0" borderId="27"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0" fontId="11" fillId="0" borderId="28" xfId="0" applyFont="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164" fontId="23" fillId="4" borderId="13" xfId="1" applyNumberFormat="1" applyFont="1" applyFill="1" applyBorder="1" applyAlignment="1">
      <alignment vertical="center"/>
    </xf>
    <xf numFmtId="164" fontId="10" fillId="4" borderId="12" xfId="1" applyNumberFormat="1" applyFont="1" applyFill="1" applyBorder="1" applyAlignment="1">
      <alignment vertical="center"/>
    </xf>
    <xf numFmtId="164" fontId="23" fillId="4" borderId="12" xfId="1" applyNumberFormat="1" applyFont="1" applyFill="1" applyBorder="1" applyAlignment="1">
      <alignment vertical="center"/>
    </xf>
    <xf numFmtId="0" fontId="15" fillId="3" borderId="12" xfId="0" applyFont="1" applyFill="1" applyBorder="1" applyAlignment="1">
      <alignment horizontal="right"/>
    </xf>
    <xf numFmtId="0" fontId="5" fillId="3" borderId="31" xfId="0" applyFont="1" applyFill="1" applyBorder="1" applyAlignment="1">
      <alignment horizontal="center"/>
    </xf>
    <xf numFmtId="0" fontId="5" fillId="3" borderId="22" xfId="0" applyFont="1" applyFill="1" applyBorder="1" applyAlignment="1">
      <alignment horizontal="center"/>
    </xf>
    <xf numFmtId="0" fontId="20" fillId="0" borderId="32" xfId="0" applyFont="1" applyBorder="1" applyAlignment="1">
      <alignment horizontal="left" vertical="center" wrapText="1"/>
    </xf>
    <xf numFmtId="44" fontId="20" fillId="0" borderId="25" xfId="2" applyNumberFormat="1" applyFont="1" applyBorder="1" applyAlignment="1">
      <alignment horizontal="right" vertical="center"/>
    </xf>
    <xf numFmtId="0" fontId="5" fillId="0" borderId="31" xfId="0" applyFont="1" applyFill="1" applyBorder="1" applyAlignment="1">
      <alignment horizontal="left" vertical="center"/>
    </xf>
    <xf numFmtId="44" fontId="5" fillId="0" borderId="22" xfId="2" applyNumberFormat="1" applyFont="1" applyFill="1" applyBorder="1" applyAlignment="1">
      <alignment horizontal="right" vertical="center"/>
    </xf>
    <xf numFmtId="0" fontId="20" fillId="0" borderId="31" xfId="0" applyFont="1" applyBorder="1" applyAlignment="1">
      <alignment horizontal="left" vertical="center"/>
    </xf>
    <xf numFmtId="44" fontId="20" fillId="0" borderId="22" xfId="2" applyNumberFormat="1" applyFont="1" applyBorder="1" applyAlignment="1">
      <alignment horizontal="right" vertical="center"/>
    </xf>
    <xf numFmtId="0" fontId="20" fillId="0" borderId="31" xfId="0" applyFont="1" applyBorder="1" applyAlignment="1">
      <alignment horizontal="left" vertical="center" wrapText="1"/>
    </xf>
    <xf numFmtId="0" fontId="22" fillId="0" borderId="27" xfId="0" applyFont="1" applyBorder="1" applyAlignment="1">
      <alignment horizontal="right"/>
    </xf>
    <xf numFmtId="44" fontId="21" fillId="0" borderId="22" xfId="2" applyNumberFormat="1" applyFont="1" applyBorder="1" applyAlignment="1">
      <alignment horizontal="right" vertical="center"/>
    </xf>
    <xf numFmtId="0" fontId="20" fillId="0" borderId="27" xfId="0" applyFont="1" applyFill="1" applyBorder="1" applyAlignment="1">
      <alignment horizontal="left" vertical="center"/>
    </xf>
    <xf numFmtId="44" fontId="24" fillId="0" borderId="22" xfId="2" applyNumberFormat="1" applyFont="1" applyBorder="1"/>
    <xf numFmtId="0" fontId="20" fillId="0" borderId="27" xfId="0" applyFont="1" applyBorder="1" applyAlignment="1">
      <alignment horizontal="left" vertical="center"/>
    </xf>
    <xf numFmtId="44" fontId="20" fillId="0" borderId="33" xfId="2" applyNumberFormat="1" applyFont="1" applyBorder="1" applyAlignment="1">
      <alignment horizontal="right" vertical="center"/>
    </xf>
    <xf numFmtId="44" fontId="5" fillId="0" borderId="22" xfId="0" applyNumberFormat="1" applyFont="1" applyBorder="1"/>
    <xf numFmtId="44" fontId="0" fillId="0" borderId="0" xfId="2" applyFont="1"/>
    <xf numFmtId="165" fontId="0" fillId="0" borderId="0" xfId="4" applyNumberFormat="1" applyFont="1"/>
    <xf numFmtId="10" fontId="0" fillId="0" borderId="0" xfId="4" applyNumberFormat="1" applyFont="1"/>
    <xf numFmtId="44" fontId="0" fillId="0" borderId="0" xfId="0" applyNumberFormat="1"/>
    <xf numFmtId="44" fontId="0" fillId="0" borderId="0" xfId="2" applyFont="1" applyAlignment="1"/>
    <xf numFmtId="164" fontId="0" fillId="0" borderId="0" xfId="1" applyNumberFormat="1" applyFont="1"/>
    <xf numFmtId="44" fontId="18" fillId="0" borderId="0" xfId="2" applyFont="1" applyBorder="1" applyAlignment="1">
      <alignment horizontal="center"/>
    </xf>
    <xf numFmtId="44" fontId="18" fillId="0" borderId="0" xfId="2" applyFont="1" applyBorder="1" applyAlignment="1">
      <alignment horizontal="left"/>
    </xf>
    <xf numFmtId="0" fontId="3" fillId="0" borderId="0" xfId="0" applyFont="1"/>
    <xf numFmtId="44" fontId="0" fillId="0" borderId="12" xfId="2" applyFont="1" applyBorder="1"/>
    <xf numFmtId="164" fontId="0" fillId="0" borderId="12" xfId="1" applyNumberFormat="1" applyFont="1" applyBorder="1"/>
    <xf numFmtId="44" fontId="0" fillId="0" borderId="12" xfId="0" applyNumberFormat="1" applyBorder="1"/>
    <xf numFmtId="165" fontId="0" fillId="0" borderId="12" xfId="4" applyNumberFormat="1" applyFont="1" applyBorder="1"/>
    <xf numFmtId="10" fontId="25" fillId="0" borderId="12" xfId="2" applyNumberFormat="1" applyFont="1" applyBorder="1"/>
    <xf numFmtId="44" fontId="19" fillId="0" borderId="12" xfId="2" applyFont="1" applyBorder="1" applyAlignment="1">
      <alignment horizontal="right"/>
    </xf>
    <xf numFmtId="165" fontId="19" fillId="0" borderId="12" xfId="4" applyNumberFormat="1" applyFont="1" applyBorder="1"/>
    <xf numFmtId="9" fontId="0" fillId="0" borderId="12" xfId="4" applyFont="1" applyBorder="1"/>
    <xf numFmtId="44" fontId="19" fillId="0" borderId="12" xfId="2" applyFont="1" applyBorder="1"/>
    <xf numFmtId="10" fontId="19" fillId="0" borderId="12" xfId="2" applyNumberFormat="1" applyFont="1" applyBorder="1"/>
    <xf numFmtId="44" fontId="16" fillId="0" borderId="34" xfId="2" applyFont="1" applyBorder="1" applyAlignment="1">
      <alignment horizontal="center"/>
    </xf>
    <xf numFmtId="0" fontId="16" fillId="0" borderId="24" xfId="0" applyFont="1" applyBorder="1" applyAlignment="1">
      <alignment horizontal="center"/>
    </xf>
    <xf numFmtId="44" fontId="0" fillId="0" borderId="31" xfId="2" applyFont="1" applyBorder="1"/>
    <xf numFmtId="0" fontId="0" fillId="0" borderId="22" xfId="0" applyBorder="1"/>
    <xf numFmtId="0" fontId="0" fillId="0" borderId="31" xfId="0" applyBorder="1"/>
    <xf numFmtId="44" fontId="0" fillId="0" borderId="22" xfId="0" applyNumberFormat="1" applyBorder="1"/>
    <xf numFmtId="0" fontId="19" fillId="0" borderId="31" xfId="0" applyFont="1" applyBorder="1"/>
    <xf numFmtId="0" fontId="0" fillId="0" borderId="35" xfId="0" applyFill="1" applyBorder="1"/>
    <xf numFmtId="44" fontId="0" fillId="0" borderId="36" xfId="2" applyFont="1" applyBorder="1"/>
    <xf numFmtId="165" fontId="0" fillId="0" borderId="36" xfId="4" applyNumberFormat="1" applyFont="1" applyBorder="1"/>
    <xf numFmtId="44" fontId="0" fillId="0" borderId="23" xfId="2" applyFont="1" applyBorder="1"/>
    <xf numFmtId="44" fontId="16" fillId="0" borderId="0" xfId="2" applyFont="1"/>
    <xf numFmtId="165" fontId="16" fillId="0" borderId="0" xfId="4" applyNumberFormat="1" applyFont="1"/>
    <xf numFmtId="44" fontId="16" fillId="0" borderId="0" xfId="0" applyNumberFormat="1" applyFont="1"/>
    <xf numFmtId="44" fontId="19" fillId="0" borderId="12" xfId="2" applyFont="1" applyFill="1" applyBorder="1"/>
    <xf numFmtId="9" fontId="19" fillId="0" borderId="12" xfId="4" applyFont="1" applyBorder="1"/>
    <xf numFmtId="44" fontId="0" fillId="0" borderId="34" xfId="0" applyNumberFormat="1" applyBorder="1"/>
    <xf numFmtId="44" fontId="16" fillId="0" borderId="24" xfId="2" applyFont="1" applyBorder="1"/>
    <xf numFmtId="44" fontId="0" fillId="0" borderId="22" xfId="2" applyFont="1" applyBorder="1"/>
    <xf numFmtId="44" fontId="19" fillId="0" borderId="31" xfId="2" applyFont="1" applyBorder="1"/>
    <xf numFmtId="44" fontId="0" fillId="0" borderId="35" xfId="2" applyFont="1" applyBorder="1"/>
    <xf numFmtId="10" fontId="0" fillId="0" borderId="36" xfId="4" applyNumberFormat="1" applyFont="1" applyBorder="1" applyAlignment="1"/>
    <xf numFmtId="44" fontId="0" fillId="0" borderId="23" xfId="0" applyNumberFormat="1" applyBorder="1"/>
    <xf numFmtId="0" fontId="25" fillId="0" borderId="31" xfId="0" applyFont="1" applyBorder="1"/>
    <xf numFmtId="14" fontId="14" fillId="4" borderId="24" xfId="0" applyNumberFormat="1" applyFont="1" applyFill="1" applyBorder="1" applyAlignment="1">
      <alignment horizontal="left" vertical="top"/>
    </xf>
    <xf numFmtId="0" fontId="17" fillId="4" borderId="22" xfId="3" applyFill="1" applyBorder="1" applyAlignment="1">
      <alignment vertical="top"/>
    </xf>
    <xf numFmtId="0" fontId="17" fillId="4" borderId="22" xfId="3" applyFill="1" applyBorder="1" applyAlignment="1">
      <alignment horizontal="left" vertical="top"/>
    </xf>
    <xf numFmtId="0" fontId="6" fillId="0" borderId="37" xfId="0" applyFont="1" applyBorder="1" applyAlignment="1">
      <alignment horizontal="left"/>
    </xf>
    <xf numFmtId="0" fontId="6" fillId="0" borderId="38" xfId="0" applyFont="1" applyBorder="1"/>
    <xf numFmtId="0" fontId="21" fillId="2" borderId="40" xfId="0" applyFont="1" applyFill="1" applyBorder="1" applyAlignment="1">
      <alignment vertical="center"/>
    </xf>
    <xf numFmtId="44" fontId="21" fillId="3" borderId="41" xfId="2" applyNumberFormat="1" applyFont="1" applyFill="1" applyBorder="1" applyAlignment="1">
      <alignment horizontal="righ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44" fontId="20" fillId="0" borderId="23" xfId="2" applyNumberFormat="1" applyFont="1" applyBorder="1" applyAlignment="1">
      <alignment horizontal="right" vertical="center"/>
    </xf>
    <xf numFmtId="44" fontId="20" fillId="0" borderId="41" xfId="2" applyNumberFormat="1" applyFont="1" applyFill="1" applyBorder="1" applyAlignment="1">
      <alignment horizontal="right" vertical="center"/>
    </xf>
    <xf numFmtId="44" fontId="20" fillId="2" borderId="42" xfId="2" applyNumberFormat="1" applyFont="1" applyFill="1" applyBorder="1" applyAlignment="1">
      <alignment horizontal="right" vertical="center"/>
    </xf>
    <xf numFmtId="0" fontId="20" fillId="2" borderId="40" xfId="0" applyFont="1" applyFill="1" applyBorder="1" applyAlignment="1">
      <alignment vertical="center"/>
    </xf>
    <xf numFmtId="44" fontId="5" fillId="0" borderId="39" xfId="0" applyNumberFormat="1" applyFont="1" applyBorder="1"/>
    <xf numFmtId="14" fontId="14" fillId="4" borderId="24" xfId="0" applyNumberFormat="1" applyFont="1" applyFill="1" applyBorder="1" applyAlignment="1" applyProtection="1">
      <alignment horizontal="left" vertical="top"/>
      <protection locked="0"/>
    </xf>
    <xf numFmtId="0" fontId="14" fillId="4" borderId="22" xfId="0" applyFont="1" applyFill="1" applyBorder="1" applyAlignment="1" applyProtection="1">
      <alignment vertical="top"/>
      <protection locked="0"/>
    </xf>
    <xf numFmtId="0" fontId="17" fillId="4" borderId="22" xfId="3" applyFill="1" applyBorder="1" applyAlignment="1" applyProtection="1">
      <alignment vertical="top"/>
      <protection locked="0"/>
    </xf>
    <xf numFmtId="0" fontId="14" fillId="4" borderId="23" xfId="0" applyFont="1" applyFill="1" applyBorder="1" applyAlignment="1" applyProtection="1">
      <alignment vertical="top"/>
      <protection locked="0"/>
    </xf>
    <xf numFmtId="0" fontId="14" fillId="4" borderId="24" xfId="0" applyFont="1" applyFill="1" applyBorder="1" applyAlignment="1" applyProtection="1">
      <alignment horizontal="left" vertical="top"/>
      <protection locked="0"/>
    </xf>
    <xf numFmtId="0" fontId="14" fillId="4" borderId="22" xfId="0" applyFont="1" applyFill="1" applyBorder="1" applyAlignment="1" applyProtection="1">
      <alignment horizontal="left"/>
      <protection locked="0"/>
    </xf>
    <xf numFmtId="0" fontId="14" fillId="4" borderId="22" xfId="0" applyFont="1" applyFill="1" applyBorder="1" applyAlignment="1" applyProtection="1">
      <alignment horizontal="left" vertical="top"/>
      <protection locked="0"/>
    </xf>
    <xf numFmtId="0" fontId="17" fillId="4" borderId="22" xfId="3" applyFill="1" applyBorder="1" applyAlignment="1" applyProtection="1">
      <alignment horizontal="left" vertical="top"/>
      <protection locked="0"/>
    </xf>
    <xf numFmtId="0" fontId="14" fillId="4" borderId="25" xfId="0" applyFont="1" applyFill="1" applyBorder="1" applyAlignment="1" applyProtection="1">
      <alignment horizontal="left" vertical="top"/>
      <protection locked="0"/>
    </xf>
    <xf numFmtId="0" fontId="14" fillId="4" borderId="26" xfId="0" applyFont="1" applyFill="1" applyBorder="1" applyAlignment="1" applyProtection="1">
      <alignment horizontal="left" vertical="top"/>
      <protection locked="0"/>
    </xf>
    <xf numFmtId="164" fontId="23" fillId="4" borderId="13" xfId="1" applyNumberFormat="1" applyFont="1" applyFill="1" applyBorder="1" applyAlignment="1" applyProtection="1">
      <alignment vertical="center"/>
      <protection locked="0"/>
    </xf>
    <xf numFmtId="164" fontId="10" fillId="4" borderId="12" xfId="1" applyNumberFormat="1" applyFont="1" applyFill="1" applyBorder="1" applyAlignment="1" applyProtection="1">
      <alignment vertical="center"/>
      <protection locked="0"/>
    </xf>
    <xf numFmtId="164" fontId="23" fillId="4" borderId="12" xfId="1" applyNumberFormat="1" applyFont="1" applyFill="1" applyBorder="1" applyAlignment="1" applyProtection="1">
      <alignment vertical="center"/>
      <protection locked="0"/>
    </xf>
    <xf numFmtId="0" fontId="14" fillId="4" borderId="23" xfId="0" applyFont="1" applyFill="1" applyBorder="1" applyAlignment="1" applyProtection="1">
      <alignment horizontal="left"/>
      <protection locked="0"/>
    </xf>
    <xf numFmtId="0" fontId="14" fillId="4" borderId="24" xfId="0" applyFont="1" applyFill="1" applyBorder="1" applyAlignment="1" applyProtection="1">
      <alignment horizontal="left"/>
      <protection locked="0"/>
    </xf>
    <xf numFmtId="0" fontId="8" fillId="4" borderId="19" xfId="0" applyFont="1" applyFill="1" applyBorder="1" applyProtection="1"/>
    <xf numFmtId="0" fontId="8" fillId="4" borderId="20" xfId="0" applyFont="1" applyFill="1" applyBorder="1" applyProtection="1"/>
    <xf numFmtId="0" fontId="0" fillId="4" borderId="0" xfId="0" applyFill="1" applyBorder="1" applyProtection="1"/>
    <xf numFmtId="0" fontId="5" fillId="4" borderId="0" xfId="0" applyFont="1" applyFill="1" applyBorder="1" applyAlignment="1" applyProtection="1">
      <alignment horizontal="left"/>
    </xf>
    <xf numFmtId="0" fontId="6" fillId="0" borderId="0" xfId="0" applyFont="1"/>
    <xf numFmtId="0" fontId="21" fillId="2" borderId="40" xfId="0" applyFont="1" applyFill="1" applyBorder="1" applyAlignment="1">
      <alignment horizontal="center" vertical="center"/>
    </xf>
    <xf numFmtId="0" fontId="11" fillId="0" borderId="27"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0" fontId="11" fillId="0" borderId="46" xfId="0" applyFont="1" applyBorder="1" applyAlignment="1">
      <alignment horizontal="left"/>
    </xf>
    <xf numFmtId="0" fontId="11" fillId="0" borderId="47" xfId="0" applyFont="1" applyBorder="1" applyAlignment="1">
      <alignment horizontal="left"/>
    </xf>
    <xf numFmtId="0" fontId="11" fillId="0" borderId="48" xfId="0" applyFont="1" applyBorder="1" applyAlignment="1">
      <alignment horizontal="left"/>
    </xf>
    <xf numFmtId="0" fontId="11" fillId="0" borderId="0" xfId="0" applyFont="1" applyBorder="1" applyAlignment="1">
      <alignment vertical="top"/>
    </xf>
    <xf numFmtId="44" fontId="6" fillId="0" borderId="52" xfId="0" applyNumberFormat="1" applyFont="1" applyBorder="1"/>
    <xf numFmtId="0" fontId="15" fillId="3" borderId="12" xfId="0" applyFont="1" applyFill="1" applyBorder="1" applyAlignment="1" applyProtection="1">
      <alignment horizontal="right"/>
      <protection locked="0"/>
    </xf>
    <xf numFmtId="0" fontId="31" fillId="4" borderId="0" xfId="0" applyFont="1" applyFill="1" applyAlignment="1">
      <alignment horizontal="center" vertical="center" wrapText="1"/>
    </xf>
    <xf numFmtId="0" fontId="21" fillId="0" borderId="27"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44" fontId="20" fillId="2" borderId="40" xfId="2" applyFont="1" applyFill="1" applyBorder="1" applyAlignment="1" applyProtection="1">
      <alignment horizontal="center" vertical="center"/>
      <protection locked="0"/>
    </xf>
    <xf numFmtId="10" fontId="20" fillId="0" borderId="12" xfId="4" applyNumberFormat="1" applyFont="1" applyBorder="1" applyAlignment="1">
      <alignment horizontal="center" vertical="center"/>
    </xf>
    <xf numFmtId="14" fontId="7" fillId="0" borderId="0" xfId="0" applyNumberFormat="1" applyFont="1" applyAlignment="1">
      <alignment horizontal="right"/>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8" fontId="21" fillId="2" borderId="12" xfId="0" applyNumberFormat="1" applyFont="1" applyFill="1" applyBorder="1" applyAlignment="1">
      <alignment vertical="center"/>
    </xf>
    <xf numFmtId="0" fontId="20" fillId="4" borderId="12" xfId="0" applyNumberFormat="1" applyFont="1" applyFill="1" applyBorder="1" applyAlignment="1" applyProtection="1">
      <alignment vertical="center"/>
      <protection locked="0"/>
    </xf>
    <xf numFmtId="0" fontId="5" fillId="0" borderId="43" xfId="0" applyFont="1" applyBorder="1"/>
    <xf numFmtId="0" fontId="5" fillId="0" borderId="49" xfId="0" applyFont="1" applyBorder="1"/>
    <xf numFmtId="44" fontId="20" fillId="0" borderId="22" xfId="2" applyNumberFormat="1" applyFont="1" applyFill="1" applyBorder="1" applyAlignment="1">
      <alignment horizontal="right" vertical="center"/>
    </xf>
    <xf numFmtId="0" fontId="20" fillId="2" borderId="31" xfId="0" applyFont="1" applyFill="1" applyBorder="1" applyAlignment="1">
      <alignment vertical="center"/>
    </xf>
    <xf numFmtId="44" fontId="20" fillId="2" borderId="22" xfId="2" applyNumberFormat="1" applyFont="1" applyFill="1" applyBorder="1" applyAlignment="1">
      <alignment horizontal="right" vertical="center"/>
    </xf>
    <xf numFmtId="0" fontId="21" fillId="0" borderId="29" xfId="0" applyFont="1" applyFill="1" applyBorder="1" applyAlignment="1">
      <alignment horizontal="left" vertical="center"/>
    </xf>
    <xf numFmtId="0" fontId="21" fillId="0" borderId="30" xfId="0" applyFont="1" applyFill="1" applyBorder="1" applyAlignment="1">
      <alignment horizontal="left" vertical="center"/>
    </xf>
    <xf numFmtId="0" fontId="5" fillId="0" borderId="10" xfId="0" applyFont="1" applyBorder="1" applyAlignment="1">
      <alignment horizontal="left" vertical="center"/>
    </xf>
    <xf numFmtId="44" fontId="5" fillId="0" borderId="0" xfId="0" applyNumberFormat="1" applyFont="1"/>
    <xf numFmtId="0" fontId="21" fillId="0" borderId="28" xfId="0" applyFont="1" applyFill="1" applyBorder="1" applyAlignment="1">
      <alignment horizontal="left" vertical="center"/>
    </xf>
    <xf numFmtId="44" fontId="21" fillId="0" borderId="23" xfId="2" applyNumberFormat="1" applyFont="1" applyFill="1" applyBorder="1" applyAlignment="1">
      <alignment horizontal="right" vertical="center"/>
    </xf>
    <xf numFmtId="44" fontId="20" fillId="4" borderId="22" xfId="2" applyNumberFormat="1" applyFont="1" applyFill="1" applyBorder="1" applyAlignment="1" applyProtection="1">
      <alignment horizontal="right" vertical="center"/>
      <protection locked="0"/>
    </xf>
    <xf numFmtId="0" fontId="29" fillId="3" borderId="37" xfId="0" applyFont="1" applyFill="1" applyBorder="1" applyAlignment="1">
      <alignment horizontal="center" vertical="top"/>
    </xf>
    <xf numFmtId="0" fontId="29" fillId="3" borderId="39" xfId="0" applyFont="1" applyFill="1" applyBorder="1" applyAlignment="1">
      <alignment horizontal="center" vertical="top"/>
    </xf>
    <xf numFmtId="0" fontId="4" fillId="0" borderId="37" xfId="0" applyFont="1" applyFill="1" applyBorder="1" applyAlignment="1">
      <alignment horizontal="center" vertical="top" wrapText="1"/>
    </xf>
    <xf numFmtId="0" fontId="4" fillId="0" borderId="38" xfId="0" applyFont="1" applyFill="1" applyBorder="1" applyAlignment="1">
      <alignment horizontal="center" vertical="top" wrapText="1"/>
    </xf>
    <xf numFmtId="0" fontId="4" fillId="0" borderId="39" xfId="0" applyFont="1" applyFill="1" applyBorder="1" applyAlignment="1">
      <alignment horizontal="center" vertical="top" wrapText="1"/>
    </xf>
    <xf numFmtId="0" fontId="15" fillId="3" borderId="12" xfId="0" applyFont="1" applyFill="1" applyBorder="1" applyAlignment="1">
      <alignment horizontal="right"/>
    </xf>
    <xf numFmtId="0" fontId="12" fillId="0" borderId="10" xfId="0" applyFont="1" applyFill="1" applyBorder="1" applyAlignment="1">
      <alignment horizontal="center"/>
    </xf>
    <xf numFmtId="0" fontId="12" fillId="0" borderId="43" xfId="0" applyFont="1" applyFill="1" applyBorder="1" applyAlignment="1">
      <alignment horizontal="center"/>
    </xf>
    <xf numFmtId="0" fontId="12" fillId="0" borderId="49" xfId="0" applyFont="1" applyFill="1" applyBorder="1" applyAlignment="1">
      <alignment horizontal="center"/>
    </xf>
    <xf numFmtId="0" fontId="20" fillId="0" borderId="27" xfId="0" applyFont="1" applyFill="1" applyBorder="1" applyAlignment="1">
      <alignment horizontal="left" vertical="center"/>
    </xf>
    <xf numFmtId="0" fontId="20" fillId="0" borderId="16" xfId="0" applyFont="1" applyFill="1" applyBorder="1" applyAlignment="1">
      <alignment horizontal="left" vertical="center"/>
    </xf>
    <xf numFmtId="0" fontId="6" fillId="0" borderId="0" xfId="0" applyFont="1" applyAlignment="1">
      <alignment horizontal="center"/>
    </xf>
    <xf numFmtId="0" fontId="21" fillId="2" borderId="14" xfId="0" applyFont="1" applyFill="1" applyBorder="1" applyAlignment="1">
      <alignment horizontal="left" vertical="center"/>
    </xf>
    <xf numFmtId="0" fontId="21" fillId="2" borderId="50" xfId="0" applyFont="1" applyFill="1" applyBorder="1" applyAlignment="1">
      <alignment horizontal="left" vertical="center"/>
    </xf>
    <xf numFmtId="0" fontId="21" fillId="2" borderId="42" xfId="0" applyFont="1" applyFill="1" applyBorder="1" applyAlignment="1">
      <alignment horizontal="left" vertical="center"/>
    </xf>
    <xf numFmtId="0" fontId="6" fillId="0" borderId="0" xfId="0" applyFont="1" applyAlignment="1">
      <alignment horizontal="center" wrapText="1"/>
    </xf>
    <xf numFmtId="0" fontId="6" fillId="0" borderId="43" xfId="0" applyFont="1" applyBorder="1" applyAlignment="1">
      <alignment horizontal="center" vertical="top" wrapText="1"/>
    </xf>
    <xf numFmtId="0" fontId="6" fillId="0" borderId="0" xfId="0" applyFont="1" applyAlignment="1">
      <alignment horizontal="center" vertical="top" wrapText="1"/>
    </xf>
    <xf numFmtId="0" fontId="5" fillId="0" borderId="10" xfId="0" applyFont="1" applyBorder="1" applyAlignment="1">
      <alignment horizontal="left" vertical="top" wrapText="1"/>
    </xf>
    <xf numFmtId="0" fontId="5" fillId="0" borderId="43" xfId="0" applyFont="1" applyBorder="1" applyAlignment="1">
      <alignment horizontal="left" vertical="top" wrapText="1"/>
    </xf>
    <xf numFmtId="0" fontId="5" fillId="0" borderId="49" xfId="0" applyFont="1" applyBorder="1" applyAlignment="1">
      <alignment horizontal="left" vertical="top" wrapText="1"/>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30" fillId="3" borderId="44" xfId="0" applyFont="1" applyFill="1" applyBorder="1" applyAlignment="1">
      <alignment vertical="center"/>
    </xf>
    <xf numFmtId="0" fontId="30" fillId="3" borderId="45" xfId="0" applyFont="1" applyFill="1" applyBorder="1" applyAlignment="1">
      <alignment vertical="center"/>
    </xf>
    <xf numFmtId="0" fontId="30" fillId="3" borderId="41" xfId="0" applyFont="1" applyFill="1" applyBorder="1" applyAlignment="1">
      <alignment vertical="center"/>
    </xf>
    <xf numFmtId="0" fontId="5" fillId="4" borderId="10" xfId="0" applyFont="1" applyFill="1" applyBorder="1" applyAlignment="1" applyProtection="1">
      <alignment horizontal="left" vertical="top"/>
      <protection locked="0"/>
    </xf>
    <xf numFmtId="0" fontId="5" fillId="4" borderId="49"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44" fontId="26" fillId="0" borderId="5" xfId="2" applyFont="1" applyBorder="1" applyAlignment="1">
      <alignment horizontal="center"/>
    </xf>
    <xf numFmtId="44" fontId="18" fillId="0" borderId="51" xfId="2" applyFont="1" applyBorder="1" applyAlignment="1">
      <alignment horizontal="center"/>
    </xf>
    <xf numFmtId="44" fontId="18" fillId="0" borderId="34" xfId="2" applyFont="1" applyBorder="1" applyAlignment="1">
      <alignment horizontal="center"/>
    </xf>
    <xf numFmtId="44" fontId="18" fillId="0" borderId="43" xfId="2" applyFont="1" applyBorder="1" applyAlignment="1">
      <alignment horizontal="center"/>
    </xf>
    <xf numFmtId="0" fontId="4" fillId="0" borderId="37" xfId="0" applyFont="1" applyBorder="1" applyAlignment="1">
      <alignment horizontal="center" vertical="top" wrapText="1"/>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0" fontId="11" fillId="0" borderId="46" xfId="0" applyFont="1" applyBorder="1" applyAlignment="1">
      <alignment horizontal="left"/>
    </xf>
    <xf numFmtId="0" fontId="11" fillId="0" borderId="47" xfId="0" applyFont="1" applyBorder="1" applyAlignment="1">
      <alignment horizontal="left"/>
    </xf>
    <xf numFmtId="0" fontId="11" fillId="0" borderId="48" xfId="0" applyFont="1" applyBorder="1" applyAlignment="1">
      <alignment horizontal="left"/>
    </xf>
    <xf numFmtId="0" fontId="11" fillId="0" borderId="27"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0" fontId="6" fillId="3" borderId="37" xfId="0" applyFont="1" applyFill="1" applyBorder="1" applyAlignment="1">
      <alignment horizontal="center" vertical="top"/>
    </xf>
    <xf numFmtId="0" fontId="6" fillId="3" borderId="39" xfId="0" applyFont="1" applyFill="1" applyBorder="1" applyAlignment="1">
      <alignment horizontal="center" vertical="top"/>
    </xf>
    <xf numFmtId="0" fontId="12" fillId="3" borderId="10" xfId="0" applyFont="1" applyFill="1" applyBorder="1" applyAlignment="1">
      <alignment horizontal="center"/>
    </xf>
    <xf numFmtId="0" fontId="12" fillId="3" borderId="43" xfId="0" applyFont="1" applyFill="1" applyBorder="1" applyAlignment="1">
      <alignment horizontal="center"/>
    </xf>
    <xf numFmtId="0" fontId="12" fillId="3" borderId="49" xfId="0" applyFont="1" applyFill="1" applyBorder="1" applyAlignment="1">
      <alignment horizontal="center"/>
    </xf>
    <xf numFmtId="0" fontId="21" fillId="0" borderId="27"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41" xfId="0" applyFont="1" applyFill="1" applyBorder="1" applyAlignment="1">
      <alignment horizontal="left" vertical="center"/>
    </xf>
    <xf numFmtId="0" fontId="21" fillId="3" borderId="44" xfId="0" applyFont="1" applyFill="1" applyBorder="1" applyAlignment="1">
      <alignment vertical="center"/>
    </xf>
    <xf numFmtId="0" fontId="21" fillId="3" borderId="45" xfId="0" applyFont="1" applyFill="1" applyBorder="1" applyAlignment="1">
      <alignment vertical="center"/>
    </xf>
    <xf numFmtId="0" fontId="21" fillId="3" borderId="41" xfId="0" applyFont="1" applyFill="1" applyBorder="1" applyAlignment="1">
      <alignment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731520</xdr:colOff>
      <xdr:row>0</xdr:row>
      <xdr:rowOff>0</xdr:rowOff>
    </xdr:from>
    <xdr:to>
      <xdr:col>3</xdr:col>
      <xdr:colOff>2499360</xdr:colOff>
      <xdr:row>0</xdr:row>
      <xdr:rowOff>1097280</xdr:rowOff>
    </xdr:to>
    <xdr:pic>
      <xdr:nvPicPr>
        <xdr:cNvPr id="1261" name="Picture 1">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2220" y="0"/>
          <a:ext cx="4838700" cy="109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1036320</xdr:colOff>
      <xdr:row>0</xdr:row>
      <xdr:rowOff>0</xdr:rowOff>
    </xdr:from>
    <xdr:to>
      <xdr:col>3</xdr:col>
      <xdr:colOff>2034540</xdr:colOff>
      <xdr:row>0</xdr:row>
      <xdr:rowOff>1165860</xdr:rowOff>
    </xdr:to>
    <xdr:pic>
      <xdr:nvPicPr>
        <xdr:cNvPr id="3088" name="Picture 1">
          <a:extLst>
            <a:ext uri="{FF2B5EF4-FFF2-40B4-BE49-F238E27FC236}">
              <a16:creationId xmlns:a16="http://schemas.microsoft.com/office/drawing/2014/main" id="{00000000-0008-0000-02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7020" y="0"/>
          <a:ext cx="4069080" cy="116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chismo@be-wow.com" TargetMode="External"/><Relationship Id="rId1" Type="http://schemas.openxmlformats.org/officeDocument/2006/relationships/hyperlink" Target="mailto:robmartpc@gmai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4"/>
  <sheetViews>
    <sheetView showGridLines="0" tabSelected="1" topLeftCell="A19" zoomScale="70" zoomScaleNormal="70" workbookViewId="0">
      <selection activeCell="T31" sqref="T31"/>
    </sheetView>
  </sheetViews>
  <sheetFormatPr defaultColWidth="9.109375" defaultRowHeight="18" x14ac:dyDescent="0.55000000000000004"/>
  <cols>
    <col min="1" max="1" width="26.109375" style="2" customWidth="1"/>
    <col min="2" max="2" width="42.109375" style="2" customWidth="1"/>
    <col min="3" max="3" width="2.6640625" style="2" customWidth="1"/>
    <col min="4" max="4" width="38" style="4" customWidth="1"/>
    <col min="5" max="5" width="9" style="2" bestFit="1" customWidth="1"/>
    <col min="6" max="6" width="11.33203125" style="2" customWidth="1"/>
    <col min="7" max="7" width="20.33203125" style="2" customWidth="1"/>
    <col min="8" max="8" width="9.109375" style="2"/>
    <col min="9" max="10" width="11" style="2" hidden="1" customWidth="1"/>
    <col min="11" max="11" width="45.44140625" style="2" hidden="1" customWidth="1"/>
    <col min="12" max="13" width="0" style="2" hidden="1" customWidth="1"/>
    <col min="14" max="16384" width="9.109375" style="2"/>
  </cols>
  <sheetData>
    <row r="1" spans="1:11" ht="99" customHeight="1" thickBot="1" x14ac:dyDescent="0.6">
      <c r="A1" s="169" t="s">
        <v>106</v>
      </c>
      <c r="G1" s="175" t="s">
        <v>108</v>
      </c>
    </row>
    <row r="2" spans="1:11" ht="28.8" thickBot="1" x14ac:dyDescent="0.6">
      <c r="A2" s="194" t="s">
        <v>115</v>
      </c>
      <c r="B2" s="195"/>
      <c r="C2" s="195"/>
      <c r="D2" s="195"/>
      <c r="E2" s="195"/>
      <c r="F2" s="195"/>
      <c r="G2" s="196"/>
      <c r="H2" s="1"/>
      <c r="I2" s="1"/>
    </row>
    <row r="3" spans="1:11" ht="18.600000000000001" thickBot="1" x14ac:dyDescent="0.6">
      <c r="A3" s="34"/>
      <c r="B3" s="35"/>
      <c r="C3" s="35"/>
      <c r="D3" s="35"/>
      <c r="E3" s="35"/>
      <c r="F3" s="35"/>
      <c r="G3" s="35"/>
      <c r="H3" s="1"/>
      <c r="I3" s="1"/>
    </row>
    <row r="4" spans="1:11" ht="18.899999999999999" customHeight="1" x14ac:dyDescent="0.55000000000000004">
      <c r="A4" s="16" t="s">
        <v>6</v>
      </c>
      <c r="B4" s="139"/>
      <c r="C4"/>
      <c r="D4" s="197" t="s">
        <v>28</v>
      </c>
      <c r="E4" s="197"/>
      <c r="F4" s="197"/>
      <c r="G4" s="168" t="s">
        <v>24</v>
      </c>
      <c r="H4" s="1"/>
      <c r="I4" s="1"/>
    </row>
    <row r="5" spans="1:11" ht="18.899999999999999" customHeight="1" x14ac:dyDescent="0.55000000000000004">
      <c r="A5" s="17" t="s">
        <v>21</v>
      </c>
      <c r="B5" s="140"/>
      <c r="C5"/>
      <c r="D5" s="197" t="s">
        <v>30</v>
      </c>
      <c r="E5" s="197"/>
      <c r="F5" s="197"/>
      <c r="G5" s="168" t="s">
        <v>24</v>
      </c>
    </row>
    <row r="6" spans="1:11" ht="18.899999999999999" customHeight="1" x14ac:dyDescent="0.55000000000000004">
      <c r="A6" s="17" t="s">
        <v>1</v>
      </c>
      <c r="B6" s="140"/>
      <c r="C6"/>
      <c r="D6" s="197" t="s">
        <v>31</v>
      </c>
      <c r="E6" s="197"/>
      <c r="F6" s="197"/>
      <c r="G6" s="168"/>
    </row>
    <row r="7" spans="1:11" ht="18.899999999999999" customHeight="1" thickBot="1" x14ac:dyDescent="0.6">
      <c r="A7" s="17"/>
      <c r="B7" s="140"/>
      <c r="C7"/>
      <c r="D7"/>
      <c r="E7"/>
      <c r="F7"/>
      <c r="G7"/>
    </row>
    <row r="8" spans="1:11" ht="18.899999999999999" customHeight="1" x14ac:dyDescent="0.6">
      <c r="A8" s="17"/>
      <c r="B8" s="140"/>
      <c r="C8"/>
      <c r="D8" s="163" t="s">
        <v>92</v>
      </c>
      <c r="E8" s="164"/>
      <c r="F8" s="165"/>
      <c r="G8" s="153" t="s">
        <v>79</v>
      </c>
      <c r="K8" s="2" t="s">
        <v>79</v>
      </c>
    </row>
    <row r="9" spans="1:11" ht="18.899999999999999" customHeight="1" x14ac:dyDescent="0.6">
      <c r="A9" s="17" t="s">
        <v>22</v>
      </c>
      <c r="B9" s="140"/>
      <c r="C9"/>
      <c r="D9" s="160" t="s">
        <v>4</v>
      </c>
      <c r="E9" s="161"/>
      <c r="F9" s="162"/>
      <c r="G9" s="144"/>
      <c r="H9"/>
      <c r="K9" s="2" t="s">
        <v>80</v>
      </c>
    </row>
    <row r="10" spans="1:11" ht="18.899999999999999" customHeight="1" x14ac:dyDescent="0.6">
      <c r="A10" s="17" t="s">
        <v>23</v>
      </c>
      <c r="B10" s="141"/>
      <c r="C10"/>
      <c r="D10" s="160" t="s">
        <v>5</v>
      </c>
      <c r="E10" s="161"/>
      <c r="F10" s="162"/>
      <c r="G10" s="144"/>
      <c r="H10"/>
      <c r="K10" s="2" t="s">
        <v>102</v>
      </c>
    </row>
    <row r="11" spans="1:11" ht="18.899999999999999" customHeight="1" thickBot="1" x14ac:dyDescent="0.65">
      <c r="A11" s="17" t="s">
        <v>2</v>
      </c>
      <c r="B11" s="140"/>
      <c r="C11"/>
      <c r="D11" s="58" t="s">
        <v>9</v>
      </c>
      <c r="E11" s="59"/>
      <c r="F11" s="60"/>
      <c r="G11" s="152"/>
      <c r="H11"/>
      <c r="K11" s="2" t="s">
        <v>82</v>
      </c>
    </row>
    <row r="12" spans="1:11" ht="18.899999999999999" customHeight="1" thickBot="1" x14ac:dyDescent="0.6">
      <c r="A12" s="17" t="s">
        <v>32</v>
      </c>
      <c r="B12" s="140"/>
      <c r="C12"/>
      <c r="H12"/>
      <c r="K12" s="2" t="s">
        <v>83</v>
      </c>
    </row>
    <row r="13" spans="1:11" ht="18.899999999999999" customHeight="1" thickBot="1" x14ac:dyDescent="0.6">
      <c r="A13" s="45" t="s">
        <v>3</v>
      </c>
      <c r="B13" s="142"/>
      <c r="C13"/>
      <c r="D13" s="198" t="s">
        <v>13</v>
      </c>
      <c r="E13" s="199"/>
      <c r="F13" s="199"/>
      <c r="G13" s="200"/>
      <c r="H13"/>
      <c r="K13" s="2" t="s">
        <v>84</v>
      </c>
    </row>
    <row r="14" spans="1:11" ht="18.899999999999999" customHeight="1" thickBot="1" x14ac:dyDescent="0.6">
      <c r="A14" s="166"/>
      <c r="B14" s="166"/>
      <c r="C14"/>
      <c r="D14" s="65" t="s">
        <v>34</v>
      </c>
      <c r="E14" s="39" t="s">
        <v>35</v>
      </c>
      <c r="F14" s="39" t="s">
        <v>103</v>
      </c>
      <c r="G14" s="66"/>
      <c r="H14"/>
      <c r="K14" s="2" t="s">
        <v>85</v>
      </c>
    </row>
    <row r="15" spans="1:11" ht="18.899999999999999" customHeight="1" thickBot="1" x14ac:dyDescent="0.6">
      <c r="A15" s="192" t="s">
        <v>107</v>
      </c>
      <c r="B15" s="193"/>
      <c r="C15"/>
      <c r="D15" s="67" t="s">
        <v>14</v>
      </c>
      <c r="E15" s="24">
        <v>123.76</v>
      </c>
      <c r="F15" s="149"/>
      <c r="G15" s="68">
        <f>E15*F15</f>
        <v>0</v>
      </c>
      <c r="H15"/>
      <c r="K15" s="2" t="s">
        <v>86</v>
      </c>
    </row>
    <row r="16" spans="1:11" ht="18.899999999999999" customHeight="1" x14ac:dyDescent="0.55000000000000004">
      <c r="A16" s="18" t="s">
        <v>11</v>
      </c>
      <c r="B16" s="143"/>
      <c r="C16"/>
      <c r="D16" s="69" t="s">
        <v>15</v>
      </c>
      <c r="E16" s="22">
        <v>30.94</v>
      </c>
      <c r="F16" s="150"/>
      <c r="G16" s="70">
        <f>E16*F16</f>
        <v>0</v>
      </c>
      <c r="H16"/>
    </row>
    <row r="17" spans="1:14" ht="18.899999999999999" customHeight="1" x14ac:dyDescent="0.6">
      <c r="A17" s="17" t="s">
        <v>7</v>
      </c>
      <c r="B17" s="144"/>
      <c r="C17"/>
      <c r="D17" s="71" t="s">
        <v>16</v>
      </c>
      <c r="E17" s="21">
        <v>15</v>
      </c>
      <c r="F17" s="151"/>
      <c r="G17" s="72">
        <f>E17*F17</f>
        <v>0</v>
      </c>
      <c r="H17"/>
    </row>
    <row r="18" spans="1:14" ht="18.899999999999999" customHeight="1" x14ac:dyDescent="0.55000000000000004">
      <c r="A18" s="17" t="s">
        <v>43</v>
      </c>
      <c r="B18" s="145"/>
      <c r="C18"/>
      <c r="D18" s="73" t="s">
        <v>104</v>
      </c>
      <c r="E18" s="21">
        <v>44.63</v>
      </c>
      <c r="F18" s="151"/>
      <c r="G18" s="72">
        <f>E18*F18</f>
        <v>0</v>
      </c>
      <c r="H18"/>
    </row>
    <row r="19" spans="1:14" ht="18.899999999999999" customHeight="1" x14ac:dyDescent="0.55000000000000004">
      <c r="A19" s="19" t="s">
        <v>10</v>
      </c>
      <c r="B19" s="146"/>
      <c r="C19"/>
      <c r="D19" s="74" t="s">
        <v>38</v>
      </c>
      <c r="E19" s="37"/>
      <c r="F19" s="33">
        <f>+SUM(F15:F18)</f>
        <v>0</v>
      </c>
      <c r="G19" s="72"/>
      <c r="H19"/>
    </row>
    <row r="20" spans="1:14" ht="18.899999999999999" customHeight="1" x14ac:dyDescent="0.55000000000000004">
      <c r="A20" s="17" t="s">
        <v>0</v>
      </c>
      <c r="B20" s="145"/>
      <c r="C20"/>
      <c r="D20" s="170" t="s">
        <v>18</v>
      </c>
      <c r="E20" s="171"/>
      <c r="F20" s="172"/>
      <c r="G20" s="75">
        <f>SUM(G15:G19)</f>
        <v>0</v>
      </c>
      <c r="H20"/>
    </row>
    <row r="21" spans="1:14" ht="18.899999999999999" customHeight="1" x14ac:dyDescent="0.55000000000000004">
      <c r="A21" s="19" t="s">
        <v>8</v>
      </c>
      <c r="B21" s="145"/>
      <c r="C21"/>
      <c r="D21" s="76" t="s">
        <v>113</v>
      </c>
      <c r="E21" s="28"/>
      <c r="F21" s="23">
        <f>1%*0.75</f>
        <v>7.4999999999999997E-3</v>
      </c>
      <c r="G21" s="77">
        <f>G20*F21</f>
        <v>0</v>
      </c>
      <c r="H21"/>
    </row>
    <row r="22" spans="1:14" customFormat="1" ht="18.899999999999999" customHeight="1" x14ac:dyDescent="0.55000000000000004">
      <c r="A22" s="13"/>
      <c r="B22" s="147"/>
      <c r="D22" s="78" t="s">
        <v>20</v>
      </c>
      <c r="E22" s="26"/>
      <c r="F22" s="174">
        <v>0.01</v>
      </c>
      <c r="G22" s="79">
        <f>G21*F22</f>
        <v>0</v>
      </c>
      <c r="K22" s="2"/>
    </row>
    <row r="23" spans="1:14" ht="18.899999999999999" customHeight="1" thickBot="1" x14ac:dyDescent="0.6">
      <c r="A23" s="15"/>
      <c r="B23" s="148"/>
      <c r="C23"/>
      <c r="D23" s="78" t="s">
        <v>114</v>
      </c>
      <c r="E23" s="26"/>
      <c r="F23" s="23">
        <v>0.65</v>
      </c>
      <c r="G23" s="80">
        <f>+G21*F23</f>
        <v>0</v>
      </c>
      <c r="H23"/>
    </row>
    <row r="24" spans="1:14" ht="18.899999999999999" customHeight="1" thickBot="1" x14ac:dyDescent="0.6">
      <c r="C24"/>
      <c r="D24" s="131" t="s">
        <v>12</v>
      </c>
      <c r="E24" s="132"/>
      <c r="F24" s="133"/>
      <c r="G24" s="134">
        <v>200</v>
      </c>
      <c r="H24"/>
    </row>
    <row r="25" spans="1:14" ht="18.899999999999999" customHeight="1" thickBot="1" x14ac:dyDescent="0.6">
      <c r="A25" s="192" t="s">
        <v>33</v>
      </c>
      <c r="B25" s="193"/>
      <c r="C25"/>
      <c r="D25" s="2"/>
    </row>
    <row r="26" spans="1:14" ht="18.899999999999999" customHeight="1" thickBot="1" x14ac:dyDescent="0.6">
      <c r="A26" s="18" t="s">
        <v>11</v>
      </c>
      <c r="B26" s="143"/>
      <c r="C26"/>
    </row>
    <row r="27" spans="1:14" ht="18.899999999999999" customHeight="1" thickBot="1" x14ac:dyDescent="0.65">
      <c r="A27" s="17" t="s">
        <v>7</v>
      </c>
      <c r="B27" s="144"/>
      <c r="C27"/>
      <c r="D27" s="127" t="s">
        <v>105</v>
      </c>
      <c r="E27" s="128"/>
      <c r="F27" s="128"/>
      <c r="G27" s="167">
        <f>G23</f>
        <v>0</v>
      </c>
    </row>
    <row r="28" spans="1:14" ht="18.899999999999999" customHeight="1" thickBot="1" x14ac:dyDescent="0.6">
      <c r="A28" s="17" t="s">
        <v>43</v>
      </c>
      <c r="B28" s="145"/>
      <c r="C28"/>
    </row>
    <row r="29" spans="1:14" ht="18.899999999999999" customHeight="1" x14ac:dyDescent="0.55000000000000004">
      <c r="A29" s="19" t="s">
        <v>10</v>
      </c>
      <c r="B29" s="145"/>
      <c r="C29"/>
      <c r="D29" s="187" t="s">
        <v>111</v>
      </c>
      <c r="E29" s="180"/>
      <c r="F29" s="180"/>
      <c r="G29" s="181"/>
    </row>
    <row r="30" spans="1:14" ht="18.899999999999999" customHeight="1" x14ac:dyDescent="0.55000000000000004">
      <c r="A30" s="17" t="s">
        <v>0</v>
      </c>
      <c r="B30" s="145"/>
      <c r="C30"/>
      <c r="D30" s="201" t="s">
        <v>110</v>
      </c>
      <c r="E30" s="202"/>
      <c r="F30" s="23">
        <v>0.3</v>
      </c>
      <c r="G30" s="182">
        <f>+F30*G21</f>
        <v>0</v>
      </c>
    </row>
    <row r="31" spans="1:14" ht="18.899999999999999" customHeight="1" x14ac:dyDescent="0.55000000000000004">
      <c r="A31" s="19" t="s">
        <v>8</v>
      </c>
      <c r="B31" s="145"/>
      <c r="D31" s="76" t="s">
        <v>112</v>
      </c>
      <c r="E31" s="176"/>
      <c r="F31" s="177"/>
      <c r="G31" s="191"/>
      <c r="N31" s="2" t="s">
        <v>24</v>
      </c>
    </row>
    <row r="32" spans="1:14" ht="18.899999999999999" customHeight="1" x14ac:dyDescent="0.55000000000000004">
      <c r="A32" s="13"/>
      <c r="B32" s="147"/>
      <c r="D32" s="183" t="s">
        <v>87</v>
      </c>
      <c r="E32" s="178">
        <v>15</v>
      </c>
      <c r="F32" s="179"/>
      <c r="G32" s="184">
        <f>E32*F32</f>
        <v>0</v>
      </c>
      <c r="H32" s="4"/>
    </row>
    <row r="33" spans="1:10" ht="18.899999999999999" customHeight="1" thickBot="1" x14ac:dyDescent="0.6">
      <c r="A33" s="15"/>
      <c r="B33" s="148"/>
      <c r="D33" s="189" t="s">
        <v>117</v>
      </c>
      <c r="E33" s="185"/>
      <c r="F33" s="186"/>
      <c r="G33" s="190">
        <f>+IF(G31=0,0,(G30+G31+G32))</f>
        <v>0</v>
      </c>
      <c r="H33" s="4"/>
    </row>
    <row r="34" spans="1:10" ht="18.899999999999999" customHeight="1" thickBot="1" x14ac:dyDescent="0.6">
      <c r="H34" s="4"/>
      <c r="I34" s="158"/>
    </row>
    <row r="35" spans="1:10" ht="18.899999999999999" customHeight="1" thickTop="1" thickBot="1" x14ac:dyDescent="0.6">
      <c r="A35" s="192" t="s">
        <v>109</v>
      </c>
      <c r="B35" s="193"/>
      <c r="D35" s="204" t="s">
        <v>95</v>
      </c>
      <c r="E35" s="205"/>
      <c r="F35" s="206"/>
      <c r="G35" s="173">
        <v>6333</v>
      </c>
      <c r="H35" s="4"/>
    </row>
    <row r="36" spans="1:10" ht="18.899999999999999" customHeight="1" thickTop="1" thickBot="1" x14ac:dyDescent="0.6">
      <c r="A36" s="219"/>
      <c r="B36" s="220"/>
      <c r="D36" s="204" t="s">
        <v>96</v>
      </c>
      <c r="E36" s="205"/>
      <c r="F36" s="206"/>
      <c r="G36" s="137"/>
      <c r="H36" s="4"/>
    </row>
    <row r="37" spans="1:10" ht="18.899999999999999" customHeight="1" thickTop="1" thickBot="1" x14ac:dyDescent="0.6">
      <c r="A37" s="221"/>
      <c r="B37" s="222"/>
      <c r="D37" s="216" t="s">
        <v>116</v>
      </c>
      <c r="E37" s="217"/>
      <c r="F37" s="218"/>
      <c r="G37" s="130">
        <f>+IF((G31=0),(+G35+G25+G24+G22+G21+G32),(+G35+G25+G24+G22+G21+G32-G33+G31))</f>
        <v>6533</v>
      </c>
      <c r="H37" s="4"/>
      <c r="I37" s="188"/>
      <c r="J37" s="188"/>
    </row>
    <row r="38" spans="1:10" ht="18.600000000000001" thickBot="1" x14ac:dyDescent="0.6">
      <c r="A38" s="30"/>
      <c r="B38" s="31"/>
      <c r="E38" s="4"/>
      <c r="F38" s="4"/>
      <c r="G38" s="4"/>
      <c r="H38" s="4"/>
    </row>
    <row r="39" spans="1:10" x14ac:dyDescent="0.55000000000000004">
      <c r="A39" s="210" t="s">
        <v>118</v>
      </c>
      <c r="B39" s="211"/>
      <c r="C39" s="211"/>
      <c r="D39" s="211"/>
      <c r="E39" s="211"/>
      <c r="F39" s="211"/>
      <c r="G39" s="212"/>
    </row>
    <row r="40" spans="1:10" x14ac:dyDescent="0.55000000000000004">
      <c r="A40" s="213"/>
      <c r="B40" s="214"/>
      <c r="C40" s="214"/>
      <c r="D40" s="214"/>
      <c r="E40" s="214"/>
      <c r="F40" s="214"/>
      <c r="G40" s="215"/>
    </row>
    <row r="41" spans="1:10" x14ac:dyDescent="0.55000000000000004">
      <c r="A41" s="213"/>
      <c r="B41" s="214"/>
      <c r="C41" s="214"/>
      <c r="D41" s="214"/>
      <c r="E41" s="214"/>
      <c r="F41" s="214"/>
      <c r="G41" s="215"/>
    </row>
    <row r="42" spans="1:10" x14ac:dyDescent="0.55000000000000004">
      <c r="A42" s="213"/>
      <c r="B42" s="214"/>
      <c r="C42" s="214"/>
      <c r="D42" s="214"/>
      <c r="E42" s="214"/>
      <c r="F42" s="214"/>
      <c r="G42" s="215"/>
    </row>
    <row r="43" spans="1:10" x14ac:dyDescent="0.55000000000000004">
      <c r="A43" s="213"/>
      <c r="B43" s="214"/>
      <c r="C43" s="214"/>
      <c r="D43" s="214"/>
      <c r="E43" s="214"/>
      <c r="F43" s="214"/>
      <c r="G43" s="215"/>
    </row>
    <row r="44" spans="1:10" x14ac:dyDescent="0.55000000000000004">
      <c r="A44" s="213"/>
      <c r="B44" s="214"/>
      <c r="C44" s="214"/>
      <c r="D44" s="214"/>
      <c r="E44" s="214"/>
      <c r="F44" s="214"/>
      <c r="G44" s="215"/>
    </row>
    <row r="45" spans="1:10" x14ac:dyDescent="0.55000000000000004">
      <c r="A45" s="213"/>
      <c r="B45" s="214"/>
      <c r="C45" s="214"/>
      <c r="D45" s="214"/>
      <c r="E45" s="214"/>
      <c r="F45" s="214"/>
      <c r="G45" s="215"/>
    </row>
    <row r="46" spans="1:10" ht="70.2" customHeight="1" x14ac:dyDescent="0.55000000000000004">
      <c r="A46" s="213"/>
      <c r="B46" s="214"/>
      <c r="C46" s="214"/>
      <c r="D46" s="214"/>
      <c r="E46" s="214"/>
      <c r="F46" s="214"/>
      <c r="G46" s="215"/>
    </row>
    <row r="47" spans="1:10" ht="24.75" customHeight="1" thickBot="1" x14ac:dyDescent="0.6">
      <c r="A47" s="154"/>
      <c r="B47" s="155"/>
      <c r="C47" s="156"/>
      <c r="D47" s="157"/>
      <c r="E47" s="3"/>
      <c r="F47" s="3"/>
      <c r="G47" s="8"/>
    </row>
    <row r="48" spans="1:10" ht="18.600000000000001" thickTop="1" x14ac:dyDescent="0.55000000000000004">
      <c r="A48" s="9" t="s">
        <v>27</v>
      </c>
      <c r="B48" s="7"/>
      <c r="C48" s="7"/>
      <c r="D48" s="6" t="s">
        <v>29</v>
      </c>
      <c r="E48" s="3"/>
      <c r="F48" s="3"/>
      <c r="G48" s="8"/>
    </row>
    <row r="49" spans="1:7" ht="18.600000000000001" thickBot="1" x14ac:dyDescent="0.6">
      <c r="A49" s="10"/>
      <c r="B49" s="11"/>
      <c r="C49" s="11"/>
      <c r="D49" s="11"/>
      <c r="E49" s="11"/>
      <c r="F49" s="11"/>
      <c r="G49" s="12"/>
    </row>
    <row r="50" spans="1:7" x14ac:dyDescent="0.55000000000000004">
      <c r="A50" s="208" t="s">
        <v>119</v>
      </c>
      <c r="B50" s="208"/>
      <c r="C50" s="208"/>
      <c r="D50" s="208"/>
      <c r="E50" s="208"/>
      <c r="F50" s="208"/>
      <c r="G50" s="208"/>
    </row>
    <row r="51" spans="1:7" ht="16.5" customHeight="1" x14ac:dyDescent="0.55000000000000004">
      <c r="A51" s="209"/>
      <c r="B51" s="209"/>
      <c r="C51" s="209"/>
      <c r="D51" s="209"/>
      <c r="E51" s="209"/>
      <c r="F51" s="209"/>
      <c r="G51" s="209"/>
    </row>
    <row r="52" spans="1:7" ht="18" customHeight="1" x14ac:dyDescent="0.55000000000000004">
      <c r="A52" s="207" t="s">
        <v>120</v>
      </c>
      <c r="B52" s="203"/>
      <c r="C52" s="203"/>
      <c r="D52" s="203"/>
      <c r="E52" s="203"/>
      <c r="F52" s="203"/>
      <c r="G52" s="203"/>
    </row>
    <row r="53" spans="1:7" x14ac:dyDescent="0.55000000000000004">
      <c r="A53" s="203" t="s">
        <v>101</v>
      </c>
      <c r="B53" s="203"/>
      <c r="C53" s="203"/>
      <c r="D53" s="203"/>
      <c r="E53" s="203"/>
      <c r="F53" s="203"/>
      <c r="G53" s="203"/>
    </row>
    <row r="54" spans="1:7" x14ac:dyDescent="0.55000000000000004">
      <c r="A54" s="203" t="s">
        <v>100</v>
      </c>
      <c r="B54" s="203"/>
      <c r="C54" s="203"/>
      <c r="D54" s="203"/>
      <c r="E54" s="203"/>
      <c r="F54" s="203"/>
      <c r="G54" s="203"/>
    </row>
  </sheetData>
  <sheetProtection algorithmName="SHA-512" hashValue="XrduMcptRRZCRlAB9tH+3vqxhn7VBsQ1i/HajU7pu2FFNMf4yZwH83JPh8i95gqGefSN/bw9HhmUCjJpEQkOGA==" saltValue="jgaHNE7E+xfxkNyWHGjLGw==" spinCount="100000" sheet="1" formatCells="0" formatColumns="0" formatRows="0" insertColumns="0" insertRows="0" insertHyperlinks="0" deleteColumns="0" deleteRows="0" sort="0" autoFilter="0" pivotTables="0"/>
  <mergeCells count="18">
    <mergeCell ref="D30:E30"/>
    <mergeCell ref="A53:G53"/>
    <mergeCell ref="A54:G54"/>
    <mergeCell ref="D35:F35"/>
    <mergeCell ref="D36:F36"/>
    <mergeCell ref="A52:G52"/>
    <mergeCell ref="A50:G51"/>
    <mergeCell ref="A39:G46"/>
    <mergeCell ref="D37:F37"/>
    <mergeCell ref="A35:B35"/>
    <mergeCell ref="A36:B37"/>
    <mergeCell ref="A15:B15"/>
    <mergeCell ref="A25:B25"/>
    <mergeCell ref="A2:G2"/>
    <mergeCell ref="D6:F6"/>
    <mergeCell ref="D5:F5"/>
    <mergeCell ref="D13:G13"/>
    <mergeCell ref="D4:F4"/>
  </mergeCells>
  <phoneticPr fontId="2" type="noConversion"/>
  <dataValidations count="1">
    <dataValidation type="list" allowBlank="1" showInputMessage="1" showErrorMessage="1" sqref="G8" xr:uid="{00000000-0002-0000-0000-000000000000}">
      <formula1>$K$8:$K$15</formula1>
    </dataValidation>
  </dataValidations>
  <pageMargins left="0.25" right="0.25" top="0.25" bottom="0.25" header="0.5" footer="0.5"/>
  <pageSetup scale="6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topLeftCell="A16" zoomScaleNormal="100" workbookViewId="0">
      <selection activeCell="D34" sqref="D34:F34"/>
    </sheetView>
  </sheetViews>
  <sheetFormatPr defaultRowHeight="13.2" x14ac:dyDescent="0.25"/>
  <cols>
    <col min="1" max="1" width="27.33203125" customWidth="1"/>
    <col min="2" max="2" width="8.88671875" hidden="1" customWidth="1"/>
    <col min="3" max="3" width="18.88671875" hidden="1" customWidth="1"/>
    <col min="4" max="4" width="12.44140625" hidden="1" customWidth="1"/>
    <col min="5" max="5" width="16.88671875" customWidth="1"/>
  </cols>
  <sheetData>
    <row r="1" spans="1:6" ht="18.600000000000001" thickBot="1" x14ac:dyDescent="0.4">
      <c r="A1" s="223" t="s">
        <v>67</v>
      </c>
      <c r="B1" s="223"/>
      <c r="C1" s="223"/>
      <c r="D1" s="223"/>
      <c r="E1" s="223"/>
    </row>
    <row r="2" spans="1:6" ht="14.4" x14ac:dyDescent="0.3">
      <c r="A2" s="88" t="s">
        <v>76</v>
      </c>
      <c r="D2" s="226">
        <f>'Final Fee''s'!G23</f>
        <v>0</v>
      </c>
      <c r="E2" s="226"/>
    </row>
    <row r="3" spans="1:6" ht="15" thickBot="1" x14ac:dyDescent="0.35">
      <c r="A3" s="87"/>
      <c r="B3" s="87"/>
      <c r="C3" s="87"/>
      <c r="D3" s="85"/>
      <c r="E3" s="81"/>
    </row>
    <row r="4" spans="1:6" ht="14.4" x14ac:dyDescent="0.3">
      <c r="A4" s="224" t="s">
        <v>46</v>
      </c>
      <c r="B4" s="225"/>
      <c r="C4" s="225"/>
      <c r="D4" s="100"/>
      <c r="E4" s="101" t="s">
        <v>77</v>
      </c>
    </row>
    <row r="5" spans="1:6" hidden="1" x14ac:dyDescent="0.25">
      <c r="A5" s="102" t="s">
        <v>68</v>
      </c>
      <c r="B5" s="91" t="s">
        <v>69</v>
      </c>
      <c r="C5" s="90" t="s">
        <v>70</v>
      </c>
      <c r="D5" s="92" t="s">
        <v>71</v>
      </c>
      <c r="E5" s="103"/>
    </row>
    <row r="6" spans="1:6" x14ac:dyDescent="0.25">
      <c r="A6" s="104" t="s">
        <v>72</v>
      </c>
      <c r="B6" s="90">
        <v>150</v>
      </c>
      <c r="C6" s="93">
        <v>2.9999999999999997E-4</v>
      </c>
      <c r="D6" s="93">
        <f>C6/2</f>
        <v>1.4999999999999999E-4</v>
      </c>
      <c r="E6" s="105">
        <f>IF($D$2&lt;300000,B6,IF($D$2&lt;1E+56,B6+($D$2-300000)*C6,B6+(1E+26*C6)+(D2-1E+56)*D6))</f>
        <v>150</v>
      </c>
    </row>
    <row r="7" spans="1:6" x14ac:dyDescent="0.25">
      <c r="A7" s="104" t="s">
        <v>47</v>
      </c>
      <c r="B7" s="90">
        <v>200</v>
      </c>
      <c r="C7" s="93">
        <v>7.5000000000000002E-4</v>
      </c>
      <c r="D7" s="93">
        <f t="shared" ref="D7:D12" si="0">C7/2</f>
        <v>3.7500000000000001E-4</v>
      </c>
      <c r="E7" s="105">
        <f>IF($D$2&lt;300000,B7,IF($D$2&lt;1E+56,B7+($D$2-300000)*C7,B7+(1E+26*C7)+(B3-1E+56)*D7))</f>
        <v>200</v>
      </c>
    </row>
    <row r="8" spans="1:6" ht="14.4" x14ac:dyDescent="0.3">
      <c r="A8" s="104" t="s">
        <v>48</v>
      </c>
      <c r="B8" s="90">
        <v>100</v>
      </c>
      <c r="C8" s="94">
        <v>1E-3</v>
      </c>
      <c r="D8" s="93">
        <f t="shared" si="0"/>
        <v>5.0000000000000001E-4</v>
      </c>
      <c r="E8" s="105">
        <f>IF($D$2&lt;300000,B8,IF($D$2&lt;1E+56,B8+($D$2-300000)*C8,B8+(1E+26*C8)+(B4-1E+56)*D8))</f>
        <v>100</v>
      </c>
    </row>
    <row r="9" spans="1:6" ht="14.4" x14ac:dyDescent="0.3">
      <c r="A9" s="106" t="s">
        <v>49</v>
      </c>
      <c r="B9" s="95">
        <v>150</v>
      </c>
      <c r="C9" s="96">
        <v>7.5000000000000002E-4</v>
      </c>
      <c r="D9" s="93">
        <f t="shared" si="0"/>
        <v>3.7500000000000001E-4</v>
      </c>
      <c r="E9" s="105">
        <f>IF($D$2&lt;300000,B9,IF($D$2&lt;1E+56,B9+($D$2-300000)*C9,B9+(1E+26*C9)+(B5-1E+56)*D9))</f>
        <v>150</v>
      </c>
      <c r="F9" s="89"/>
    </row>
    <row r="10" spans="1:6" x14ac:dyDescent="0.25">
      <c r="A10" s="104" t="s">
        <v>50</v>
      </c>
      <c r="B10" s="90">
        <v>100</v>
      </c>
      <c r="C10" s="97">
        <v>0</v>
      </c>
      <c r="D10" s="93">
        <f t="shared" si="0"/>
        <v>0</v>
      </c>
      <c r="E10" s="105">
        <f>IF($D$2&lt;300000,B10,IF($D$2&lt;1E+56,B10+($D$2-300000)*C10,B10+(1E+26*C10)+(B6-1E+56)*D10))</f>
        <v>100</v>
      </c>
    </row>
    <row r="11" spans="1:6" ht="14.4" x14ac:dyDescent="0.3">
      <c r="A11" s="106" t="s">
        <v>74</v>
      </c>
      <c r="B11" s="98">
        <v>100</v>
      </c>
      <c r="C11" s="99">
        <v>1E-3</v>
      </c>
      <c r="D11" s="93">
        <f t="shared" si="0"/>
        <v>5.0000000000000001E-4</v>
      </c>
      <c r="E11" s="105"/>
      <c r="F11" s="89"/>
    </row>
    <row r="12" spans="1:6" ht="13.8" thickBot="1" x14ac:dyDescent="0.3">
      <c r="A12" s="107" t="s">
        <v>66</v>
      </c>
      <c r="B12" s="108">
        <f>SUM(B6:B11)</f>
        <v>800</v>
      </c>
      <c r="C12" s="109">
        <f>SUM(C6:C11)</f>
        <v>3.7999999999999996E-3</v>
      </c>
      <c r="D12" s="109">
        <f t="shared" si="0"/>
        <v>1.8999999999999998E-3</v>
      </c>
      <c r="E12" s="110">
        <f>SUM(E6:E11)</f>
        <v>700</v>
      </c>
    </row>
    <row r="13" spans="1:6" ht="13.8" thickBot="1" x14ac:dyDescent="0.3">
      <c r="B13" s="81"/>
      <c r="C13" s="81"/>
      <c r="D13" s="84"/>
      <c r="E13" s="81"/>
    </row>
    <row r="14" spans="1:6" ht="14.4" x14ac:dyDescent="0.3">
      <c r="A14" s="224" t="s">
        <v>73</v>
      </c>
      <c r="B14" s="225"/>
      <c r="C14" s="225"/>
      <c r="D14" s="116"/>
      <c r="E14" s="117" t="s">
        <v>77</v>
      </c>
    </row>
    <row r="15" spans="1:6" hidden="1" x14ac:dyDescent="0.25">
      <c r="A15" s="102" t="s">
        <v>68</v>
      </c>
      <c r="B15" s="91" t="s">
        <v>69</v>
      </c>
      <c r="C15" s="90" t="s">
        <v>70</v>
      </c>
      <c r="D15" s="92" t="s">
        <v>71</v>
      </c>
      <c r="E15" s="118"/>
    </row>
    <row r="16" spans="1:6" ht="14.4" x14ac:dyDescent="0.3">
      <c r="A16" s="123" t="s">
        <v>51</v>
      </c>
      <c r="B16" s="98">
        <v>75</v>
      </c>
      <c r="C16" s="96">
        <v>2.5000000000000001E-4</v>
      </c>
      <c r="D16" s="93">
        <f>C16/2</f>
        <v>1.25E-4</v>
      </c>
      <c r="E16" s="105">
        <f>IF($D$2&lt;300000,B16,IF($D$2&lt;1E+56,B16+($D$2-300000)*C16,B16+(1E+26*C16)+(D12-1E+56)*D16))</f>
        <v>75</v>
      </c>
      <c r="F16" s="89"/>
    </row>
    <row r="17" spans="1:6" x14ac:dyDescent="0.25">
      <c r="A17" s="104" t="s">
        <v>52</v>
      </c>
      <c r="B17" s="90">
        <v>125</v>
      </c>
      <c r="C17" s="93">
        <v>0</v>
      </c>
      <c r="D17" s="93">
        <f t="shared" ref="D17:D32" si="1">C17/2</f>
        <v>0</v>
      </c>
      <c r="E17" s="105">
        <f t="shared" ref="E17:E31" si="2">IF($D$2&lt;300000,B17,IF($D$2&lt;1E+56,B17+($D$2-300000)*C17,B17+(1E+26*C17)+(D13-1E+56)*D17))</f>
        <v>125</v>
      </c>
    </row>
    <row r="18" spans="1:6" x14ac:dyDescent="0.25">
      <c r="A18" s="104" t="s">
        <v>53</v>
      </c>
      <c r="B18" s="90">
        <v>125</v>
      </c>
      <c r="C18" s="93">
        <v>5.0000000000000001E-4</v>
      </c>
      <c r="D18" s="93">
        <f t="shared" si="1"/>
        <v>2.5000000000000001E-4</v>
      </c>
      <c r="E18" s="105">
        <f t="shared" si="2"/>
        <v>125</v>
      </c>
    </row>
    <row r="19" spans="1:6" x14ac:dyDescent="0.25">
      <c r="A19" s="104" t="s">
        <v>54</v>
      </c>
      <c r="B19" s="90">
        <v>150</v>
      </c>
      <c r="C19" s="93">
        <v>5.0000000000000001E-4</v>
      </c>
      <c r="D19" s="93">
        <f t="shared" si="1"/>
        <v>2.5000000000000001E-4</v>
      </c>
      <c r="E19" s="105">
        <f t="shared" si="2"/>
        <v>150</v>
      </c>
    </row>
    <row r="20" spans="1:6" x14ac:dyDescent="0.25">
      <c r="A20" s="104" t="s">
        <v>55</v>
      </c>
      <c r="B20" s="90">
        <v>100</v>
      </c>
      <c r="C20" s="93">
        <v>2.5000000000000001E-4</v>
      </c>
      <c r="D20" s="93">
        <f t="shared" si="1"/>
        <v>1.25E-4</v>
      </c>
      <c r="E20" s="105">
        <f t="shared" si="2"/>
        <v>100</v>
      </c>
    </row>
    <row r="21" spans="1:6" x14ac:dyDescent="0.25">
      <c r="A21" s="104" t="s">
        <v>56</v>
      </c>
      <c r="B21" s="90">
        <v>100</v>
      </c>
      <c r="C21" s="93">
        <v>5.0000000000000001E-4</v>
      </c>
      <c r="D21" s="93">
        <f t="shared" si="1"/>
        <v>2.5000000000000001E-4</v>
      </c>
      <c r="E21" s="105">
        <f t="shared" si="2"/>
        <v>100</v>
      </c>
    </row>
    <row r="22" spans="1:6" x14ac:dyDescent="0.25">
      <c r="A22" s="104" t="s">
        <v>57</v>
      </c>
      <c r="B22" s="90">
        <v>125</v>
      </c>
      <c r="C22" s="93">
        <v>0</v>
      </c>
      <c r="D22" s="93">
        <f t="shared" si="1"/>
        <v>0</v>
      </c>
      <c r="E22" s="105">
        <f t="shared" si="2"/>
        <v>125</v>
      </c>
    </row>
    <row r="23" spans="1:6" x14ac:dyDescent="0.25">
      <c r="A23" s="104" t="s">
        <v>58</v>
      </c>
      <c r="B23" s="90">
        <v>125</v>
      </c>
      <c r="C23" s="93">
        <v>5.0000000000000001E-4</v>
      </c>
      <c r="D23" s="93">
        <f t="shared" si="1"/>
        <v>2.5000000000000001E-4</v>
      </c>
      <c r="E23" s="105">
        <f t="shared" si="2"/>
        <v>125</v>
      </c>
    </row>
    <row r="24" spans="1:6" x14ac:dyDescent="0.25">
      <c r="A24" s="104" t="s">
        <v>59</v>
      </c>
      <c r="B24" s="90">
        <v>300</v>
      </c>
      <c r="C24" s="93">
        <v>5.0000000000000001E-4</v>
      </c>
      <c r="D24" s="93">
        <f t="shared" si="1"/>
        <v>2.5000000000000001E-4</v>
      </c>
      <c r="E24" s="105">
        <f t="shared" si="2"/>
        <v>300</v>
      </c>
    </row>
    <row r="25" spans="1:6" x14ac:dyDescent="0.25">
      <c r="A25" s="104" t="s">
        <v>60</v>
      </c>
      <c r="B25" s="90">
        <v>100</v>
      </c>
      <c r="C25" s="93">
        <v>2.5000000000000001E-4</v>
      </c>
      <c r="D25" s="93">
        <f t="shared" si="1"/>
        <v>1.25E-4</v>
      </c>
      <c r="E25" s="105">
        <f t="shared" si="2"/>
        <v>100</v>
      </c>
    </row>
    <row r="26" spans="1:6" x14ac:dyDescent="0.25">
      <c r="A26" s="104" t="s">
        <v>61</v>
      </c>
      <c r="B26" s="90">
        <v>125</v>
      </c>
      <c r="C26" s="93">
        <v>3.5E-4</v>
      </c>
      <c r="D26" s="93">
        <f t="shared" si="1"/>
        <v>1.75E-4</v>
      </c>
      <c r="E26" s="105">
        <f t="shared" si="2"/>
        <v>125</v>
      </c>
    </row>
    <row r="27" spans="1:6" x14ac:dyDescent="0.25">
      <c r="A27" s="104" t="s">
        <v>62</v>
      </c>
      <c r="B27" s="90">
        <v>150</v>
      </c>
      <c r="C27" s="93">
        <v>2.5000000000000001E-4</v>
      </c>
      <c r="D27" s="93">
        <f t="shared" si="1"/>
        <v>1.25E-4</v>
      </c>
      <c r="E27" s="105">
        <f t="shared" si="2"/>
        <v>150</v>
      </c>
    </row>
    <row r="28" spans="1:6" x14ac:dyDescent="0.25">
      <c r="A28" s="104" t="s">
        <v>63</v>
      </c>
      <c r="B28" s="90">
        <v>150</v>
      </c>
      <c r="C28" s="93">
        <v>2.5000000000000001E-4</v>
      </c>
      <c r="D28" s="93">
        <f t="shared" si="1"/>
        <v>1.25E-4</v>
      </c>
      <c r="E28" s="105">
        <f t="shared" si="2"/>
        <v>150</v>
      </c>
    </row>
    <row r="29" spans="1:6" x14ac:dyDescent="0.25">
      <c r="A29" s="104" t="s">
        <v>64</v>
      </c>
      <c r="B29" s="90">
        <v>100</v>
      </c>
      <c r="C29" s="93">
        <v>2.5000000000000001E-4</v>
      </c>
      <c r="D29" s="93">
        <f t="shared" si="1"/>
        <v>1.25E-4</v>
      </c>
      <c r="E29" s="105">
        <f t="shared" si="2"/>
        <v>100</v>
      </c>
    </row>
    <row r="30" spans="1:6" x14ac:dyDescent="0.25">
      <c r="A30" s="104" t="s">
        <v>65</v>
      </c>
      <c r="B30" s="90">
        <v>250</v>
      </c>
      <c r="C30" s="93">
        <v>5.0000000000000001E-4</v>
      </c>
      <c r="D30" s="93">
        <f t="shared" si="1"/>
        <v>2.5000000000000001E-4</v>
      </c>
      <c r="E30" s="105">
        <f t="shared" si="2"/>
        <v>250</v>
      </c>
    </row>
    <row r="31" spans="1:6" ht="14.4" x14ac:dyDescent="0.3">
      <c r="A31" s="119" t="s">
        <v>50</v>
      </c>
      <c r="B31" s="98">
        <v>200</v>
      </c>
      <c r="C31" s="98">
        <v>0</v>
      </c>
      <c r="D31" s="93">
        <f t="shared" si="1"/>
        <v>0</v>
      </c>
      <c r="E31" s="105">
        <f t="shared" si="2"/>
        <v>200</v>
      </c>
      <c r="F31" s="89" t="s">
        <v>78</v>
      </c>
    </row>
    <row r="32" spans="1:6" ht="14.4" x14ac:dyDescent="0.3">
      <c r="A32" s="119" t="s">
        <v>74</v>
      </c>
      <c r="B32" s="114">
        <v>100</v>
      </c>
      <c r="C32" s="115">
        <v>5.0000000000000001E-4</v>
      </c>
      <c r="D32" s="93">
        <f t="shared" si="1"/>
        <v>2.5000000000000001E-4</v>
      </c>
      <c r="E32" s="105"/>
      <c r="F32" s="89" t="s">
        <v>78</v>
      </c>
    </row>
    <row r="33" spans="1:5" ht="13.8" thickBot="1" x14ac:dyDescent="0.3">
      <c r="A33" s="120" t="s">
        <v>66</v>
      </c>
      <c r="B33" s="108">
        <f>SUM(B16:B32)</f>
        <v>2400</v>
      </c>
      <c r="C33" s="121">
        <f>SUM(C16:C32)</f>
        <v>5.3500000000000006E-3</v>
      </c>
      <c r="D33" s="121">
        <f>SUM(D16:D32)</f>
        <v>2.6750000000000003E-3</v>
      </c>
      <c r="E33" s="122">
        <f>SUM(E16:E32)</f>
        <v>2300</v>
      </c>
    </row>
    <row r="34" spans="1:5" x14ac:dyDescent="0.25">
      <c r="A34" s="111" t="s">
        <v>75</v>
      </c>
      <c r="B34" s="111">
        <f>SUM(B33,B12)</f>
        <v>3200</v>
      </c>
      <c r="C34" s="112">
        <f>SUM(C33,C12)</f>
        <v>9.1500000000000001E-3</v>
      </c>
      <c r="D34" s="112">
        <f>SUM(D33,D12)</f>
        <v>4.5750000000000001E-3</v>
      </c>
      <c r="E34" s="113">
        <f>SUM(E33,E12)</f>
        <v>3000</v>
      </c>
    </row>
    <row r="35" spans="1:5" x14ac:dyDescent="0.25">
      <c r="A35" s="81"/>
      <c r="C35" s="81"/>
      <c r="D35" s="84"/>
    </row>
    <row r="36" spans="1:5" x14ac:dyDescent="0.25">
      <c r="A36" s="81"/>
      <c r="B36" s="86"/>
      <c r="C36" s="81"/>
      <c r="D36" s="84"/>
    </row>
    <row r="37" spans="1:5" x14ac:dyDescent="0.25">
      <c r="A37" s="81"/>
      <c r="B37" s="86"/>
      <c r="C37" s="81"/>
      <c r="D37" s="84"/>
    </row>
    <row r="38" spans="1:5" x14ac:dyDescent="0.25">
      <c r="A38" s="81"/>
      <c r="B38" s="81"/>
      <c r="C38" s="83"/>
      <c r="D38" s="83"/>
    </row>
    <row r="39" spans="1:5" x14ac:dyDescent="0.25">
      <c r="A39" s="81"/>
      <c r="B39" s="81"/>
      <c r="C39" s="83"/>
      <c r="D39" s="83"/>
    </row>
    <row r="40" spans="1:5" x14ac:dyDescent="0.25">
      <c r="A40" s="81"/>
      <c r="B40" s="81"/>
      <c r="C40" s="82"/>
      <c r="D40" s="82"/>
    </row>
  </sheetData>
  <sheetProtection algorithmName="SHA-512" hashValue="FG6CIRSv7sY08VzwDyLEzZZrVRK7gKzyK7Y50F9f2Qqu0G7N3rPTHCFwV4/km3UTByo5NKDuY7CEHDlb1yA0ug==" saltValue="WQopYyYM6eyxEJmGrp0+KQ==" spinCount="100000" sheet="1" objects="1" scenarios="1" formatCells="0" formatColumns="0" formatRows="0" insertColumns="0" insertRows="0" insertHyperlinks="0" deleteColumns="0" deleteRows="0" sort="0" autoFilter="0" pivotTables="0"/>
  <mergeCells count="4">
    <mergeCell ref="A1:E1"/>
    <mergeCell ref="A4:C4"/>
    <mergeCell ref="A14:C14"/>
    <mergeCell ref="D2:E2"/>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2"/>
  <sheetViews>
    <sheetView zoomScale="76" zoomScaleNormal="115" workbookViewId="0">
      <selection activeCell="D34" sqref="D34:F34"/>
    </sheetView>
  </sheetViews>
  <sheetFormatPr defaultColWidth="9.109375" defaultRowHeight="18" x14ac:dyDescent="0.55000000000000004"/>
  <cols>
    <col min="1" max="1" width="26.109375" style="2" customWidth="1"/>
    <col min="2" max="2" width="42.109375" style="2" customWidth="1"/>
    <col min="3" max="3" width="2.6640625" style="2" customWidth="1"/>
    <col min="4" max="4" width="33.5546875" style="4" customWidth="1"/>
    <col min="5" max="5" width="9" style="2" bestFit="1" customWidth="1"/>
    <col min="6" max="6" width="9.5546875" style="2" customWidth="1"/>
    <col min="7" max="7" width="19.6640625" style="2" customWidth="1"/>
    <col min="8" max="10" width="9.109375" style="2"/>
    <col min="11" max="11" width="45.44140625" style="2" hidden="1" customWidth="1"/>
    <col min="12" max="12" width="8.33203125" style="2" bestFit="1" customWidth="1"/>
    <col min="13" max="13" width="7" style="2" bestFit="1" customWidth="1"/>
    <col min="14" max="14" width="12.5546875" style="2" bestFit="1" customWidth="1"/>
    <col min="15" max="16384" width="9.109375" style="2"/>
  </cols>
  <sheetData>
    <row r="1" spans="1:11" ht="99" customHeight="1" thickBot="1" x14ac:dyDescent="0.6">
      <c r="G1" s="36" t="s">
        <v>25</v>
      </c>
    </row>
    <row r="2" spans="1:11" ht="28.8" thickBot="1" x14ac:dyDescent="0.6">
      <c r="A2" s="227" t="s">
        <v>44</v>
      </c>
      <c r="B2" s="228"/>
      <c r="C2" s="228"/>
      <c r="D2" s="228"/>
      <c r="E2" s="228"/>
      <c r="F2" s="228"/>
      <c r="G2" s="229"/>
      <c r="H2" s="1"/>
      <c r="I2" s="1"/>
    </row>
    <row r="3" spans="1:11" ht="18.600000000000001" thickBot="1" x14ac:dyDescent="0.6">
      <c r="A3" s="34"/>
      <c r="B3" s="35"/>
      <c r="C3" s="35"/>
      <c r="D3" s="35"/>
      <c r="E3" s="35"/>
      <c r="F3" s="35"/>
      <c r="G3" s="35"/>
      <c r="H3" s="1"/>
      <c r="I3" s="1"/>
    </row>
    <row r="4" spans="1:11" ht="18.899999999999999" customHeight="1" x14ac:dyDescent="0.55000000000000004">
      <c r="A4" s="16" t="s">
        <v>6</v>
      </c>
      <c r="B4" s="124">
        <f>'Building Application'!B4</f>
        <v>0</v>
      </c>
      <c r="C4"/>
      <c r="D4" s="197" t="s">
        <v>28</v>
      </c>
      <c r="E4" s="197"/>
      <c r="F4" s="197"/>
      <c r="G4" s="64"/>
      <c r="H4" s="1"/>
      <c r="I4" s="1"/>
    </row>
    <row r="5" spans="1:11" ht="18.899999999999999" customHeight="1" x14ac:dyDescent="0.55000000000000004">
      <c r="A5" s="17" t="s">
        <v>21</v>
      </c>
      <c r="B5" s="46">
        <f>'Building Application'!B5</f>
        <v>0</v>
      </c>
      <c r="C5"/>
      <c r="D5" s="197" t="s">
        <v>30</v>
      </c>
      <c r="E5" s="197"/>
      <c r="F5" s="197"/>
      <c r="G5" s="64"/>
    </row>
    <row r="6" spans="1:11" ht="18.899999999999999" customHeight="1" x14ac:dyDescent="0.55000000000000004">
      <c r="A6" s="17" t="s">
        <v>1</v>
      </c>
      <c r="B6" s="46">
        <f>'Building Application'!B6</f>
        <v>0</v>
      </c>
      <c r="C6"/>
      <c r="D6" s="197" t="s">
        <v>31</v>
      </c>
      <c r="E6" s="197"/>
      <c r="F6" s="197"/>
      <c r="G6" s="64"/>
    </row>
    <row r="7" spans="1:11" ht="18.899999999999999" customHeight="1" x14ac:dyDescent="0.55000000000000004">
      <c r="A7" s="17"/>
      <c r="B7" s="46">
        <f>'Building Application'!B7</f>
        <v>0</v>
      </c>
      <c r="C7"/>
      <c r="D7"/>
      <c r="E7"/>
      <c r="F7"/>
      <c r="G7"/>
    </row>
    <row r="8" spans="1:11" ht="18.899999999999999" customHeight="1" thickBot="1" x14ac:dyDescent="0.6">
      <c r="A8" s="17"/>
      <c r="B8" s="46">
        <f>'Building Application'!B8</f>
        <v>0</v>
      </c>
      <c r="C8"/>
      <c r="D8"/>
      <c r="E8"/>
      <c r="F8"/>
      <c r="G8"/>
      <c r="K8" s="2" t="s">
        <v>79</v>
      </c>
    </row>
    <row r="9" spans="1:11" ht="18.899999999999999" customHeight="1" x14ac:dyDescent="0.6">
      <c r="A9" s="17" t="s">
        <v>22</v>
      </c>
      <c r="B9" s="46">
        <f>'Building Application'!B9</f>
        <v>0</v>
      </c>
      <c r="C9"/>
      <c r="D9" s="230" t="s">
        <v>39</v>
      </c>
      <c r="E9" s="231"/>
      <c r="F9" s="232"/>
      <c r="G9" s="48" t="s">
        <v>79</v>
      </c>
      <c r="H9"/>
      <c r="K9" s="2" t="s">
        <v>80</v>
      </c>
    </row>
    <row r="10" spans="1:11" ht="18.899999999999999" customHeight="1" x14ac:dyDescent="0.6">
      <c r="A10" s="17" t="s">
        <v>23</v>
      </c>
      <c r="B10" s="125">
        <f>'Building Application'!B10</f>
        <v>0</v>
      </c>
      <c r="C10"/>
      <c r="D10" s="233" t="s">
        <v>4</v>
      </c>
      <c r="E10" s="234"/>
      <c r="F10" s="235"/>
      <c r="G10" s="49"/>
      <c r="H10"/>
      <c r="K10" s="2" t="s">
        <v>81</v>
      </c>
    </row>
    <row r="11" spans="1:11" ht="18.899999999999999" customHeight="1" x14ac:dyDescent="0.6">
      <c r="A11" s="17" t="s">
        <v>2</v>
      </c>
      <c r="B11" s="46">
        <f>'Building Application'!B11</f>
        <v>0</v>
      </c>
      <c r="C11"/>
      <c r="D11" s="55" t="s">
        <v>5</v>
      </c>
      <c r="E11" s="56"/>
      <c r="F11" s="57"/>
      <c r="G11" s="49"/>
      <c r="H11"/>
      <c r="K11" s="2" t="s">
        <v>82</v>
      </c>
    </row>
    <row r="12" spans="1:11" ht="18.899999999999999" customHeight="1" thickBot="1" x14ac:dyDescent="0.65">
      <c r="A12" s="17" t="s">
        <v>32</v>
      </c>
      <c r="B12" s="46">
        <f>'Building Application'!B12</f>
        <v>0</v>
      </c>
      <c r="C12"/>
      <c r="D12" s="58" t="s">
        <v>9</v>
      </c>
      <c r="E12" s="59"/>
      <c r="F12" s="60"/>
      <c r="G12" s="50"/>
      <c r="H12"/>
      <c r="K12" s="2" t="s">
        <v>83</v>
      </c>
    </row>
    <row r="13" spans="1:11" ht="18.899999999999999" customHeight="1" thickBot="1" x14ac:dyDescent="0.6">
      <c r="A13" s="45" t="s">
        <v>3</v>
      </c>
      <c r="B13" s="47">
        <f>'Building Application'!B13</f>
        <v>0</v>
      </c>
      <c r="C13"/>
      <c r="D13" s="38" t="s">
        <v>40</v>
      </c>
      <c r="H13"/>
      <c r="K13" s="2" t="s">
        <v>84</v>
      </c>
    </row>
    <row r="14" spans="1:11" ht="18.899999999999999" customHeight="1" x14ac:dyDescent="0.55000000000000004">
      <c r="C14"/>
      <c r="H14"/>
      <c r="K14" s="2" t="s">
        <v>85</v>
      </c>
    </row>
    <row r="15" spans="1:11" ht="18.899999999999999" customHeight="1" thickBot="1" x14ac:dyDescent="0.6">
      <c r="A15" s="14" t="s">
        <v>24</v>
      </c>
      <c r="B15" s="5"/>
      <c r="C15"/>
      <c r="H15"/>
      <c r="K15" s="2" t="s">
        <v>86</v>
      </c>
    </row>
    <row r="16" spans="1:11" ht="18.899999999999999" customHeight="1" thickBot="1" x14ac:dyDescent="0.6">
      <c r="A16" s="236" t="s">
        <v>26</v>
      </c>
      <c r="B16" s="237"/>
      <c r="C16"/>
      <c r="D16" s="238" t="s">
        <v>13</v>
      </c>
      <c r="E16" s="239"/>
      <c r="F16" s="239"/>
      <c r="G16" s="240"/>
      <c r="H16"/>
    </row>
    <row r="17" spans="1:14" ht="18.899999999999999" customHeight="1" x14ac:dyDescent="0.55000000000000004">
      <c r="A17" s="18" t="s">
        <v>11</v>
      </c>
      <c r="B17" s="51">
        <f>'Building Application'!B16</f>
        <v>0</v>
      </c>
      <c r="C17"/>
      <c r="D17" s="65" t="s">
        <v>34</v>
      </c>
      <c r="E17" s="39" t="s">
        <v>35</v>
      </c>
      <c r="F17" s="39" t="s">
        <v>36</v>
      </c>
      <c r="G17" s="66"/>
      <c r="H17"/>
    </row>
    <row r="18" spans="1:14" ht="18.899999999999999" customHeight="1" x14ac:dyDescent="0.6">
      <c r="A18" s="17" t="s">
        <v>7</v>
      </c>
      <c r="B18" s="49">
        <f>'Building Application'!B17</f>
        <v>0</v>
      </c>
      <c r="C18"/>
      <c r="D18" s="67" t="s">
        <v>14</v>
      </c>
      <c r="E18" s="24">
        <v>112.65</v>
      </c>
      <c r="F18" s="61">
        <f>'Building Application'!F15</f>
        <v>0</v>
      </c>
      <c r="G18" s="68">
        <f>E18*F18</f>
        <v>0</v>
      </c>
      <c r="H18"/>
    </row>
    <row r="19" spans="1:14" ht="18.899999999999999" customHeight="1" x14ac:dyDescent="0.55000000000000004">
      <c r="A19" s="17" t="s">
        <v>43</v>
      </c>
      <c r="B19" s="52">
        <f>'Building Application'!B18</f>
        <v>0</v>
      </c>
      <c r="C19"/>
      <c r="D19" s="69" t="s">
        <v>15</v>
      </c>
      <c r="E19" s="22">
        <v>28.16</v>
      </c>
      <c r="F19" s="62">
        <f>'Building Application'!F16</f>
        <v>0</v>
      </c>
      <c r="G19" s="70">
        <f>E19*F19</f>
        <v>0</v>
      </c>
      <c r="H19"/>
    </row>
    <row r="20" spans="1:14" ht="18.899999999999999" customHeight="1" x14ac:dyDescent="0.55000000000000004">
      <c r="A20" s="19" t="s">
        <v>10</v>
      </c>
      <c r="B20" s="126">
        <f>'Building Application'!B19</f>
        <v>0</v>
      </c>
      <c r="C20"/>
      <c r="D20" s="71" t="s">
        <v>16</v>
      </c>
      <c r="E20" s="21">
        <v>15</v>
      </c>
      <c r="F20" s="63">
        <f>'Building Application'!F17</f>
        <v>0</v>
      </c>
      <c r="G20" s="72">
        <f>E20*F20</f>
        <v>0</v>
      </c>
      <c r="H20"/>
    </row>
    <row r="21" spans="1:14" customFormat="1" ht="18.899999999999999" customHeight="1" x14ac:dyDescent="0.55000000000000004">
      <c r="A21" s="17" t="s">
        <v>0</v>
      </c>
      <c r="B21" s="52">
        <f>'Building Application'!B20</f>
        <v>0</v>
      </c>
      <c r="D21" s="73" t="s">
        <v>17</v>
      </c>
      <c r="E21" s="21">
        <v>44.63</v>
      </c>
      <c r="F21" s="63">
        <f>'Building Application'!F18</f>
        <v>0</v>
      </c>
      <c r="G21" s="72">
        <f>E21*F21</f>
        <v>0</v>
      </c>
      <c r="K21" s="2"/>
      <c r="L21" s="2"/>
      <c r="M21" s="2"/>
      <c r="N21" s="2"/>
    </row>
    <row r="22" spans="1:14" ht="18.899999999999999" customHeight="1" x14ac:dyDescent="0.55000000000000004">
      <c r="A22" s="19" t="s">
        <v>8</v>
      </c>
      <c r="B22" s="52">
        <f>'Building Application'!B21</f>
        <v>0</v>
      </c>
      <c r="C22"/>
      <c r="D22" s="74" t="s">
        <v>38</v>
      </c>
      <c r="E22" s="37"/>
      <c r="F22" s="33">
        <f>+SUM(F18:F21)</f>
        <v>0</v>
      </c>
      <c r="G22" s="72"/>
      <c r="H22"/>
    </row>
    <row r="23" spans="1:14" ht="18.899999999999999" customHeight="1" x14ac:dyDescent="0.55000000000000004">
      <c r="A23" s="13"/>
      <c r="B23" s="53">
        <f>'Building Application'!B22</f>
        <v>0</v>
      </c>
      <c r="C23"/>
      <c r="D23" s="241" t="s">
        <v>18</v>
      </c>
      <c r="E23" s="242"/>
      <c r="F23" s="243"/>
      <c r="G23" s="75">
        <f>SUM(G18:G22)</f>
        <v>0</v>
      </c>
      <c r="H23"/>
    </row>
    <row r="24" spans="1:14" ht="18.899999999999999" customHeight="1" thickBot="1" x14ac:dyDescent="0.6">
      <c r="A24" s="15"/>
      <c r="B24" s="54">
        <f>'Building Application'!B23</f>
        <v>0</v>
      </c>
      <c r="C24"/>
      <c r="D24" s="76" t="s">
        <v>45</v>
      </c>
      <c r="E24" s="28"/>
      <c r="F24" s="23">
        <f>1%*0.75</f>
        <v>7.4999999999999997E-3</v>
      </c>
      <c r="G24" s="77">
        <f>G23*F24</f>
        <v>0</v>
      </c>
    </row>
    <row r="25" spans="1:14" ht="18.899999999999999" customHeight="1" x14ac:dyDescent="0.55000000000000004">
      <c r="C25"/>
      <c r="D25" s="78" t="s">
        <v>20</v>
      </c>
      <c r="E25" s="26"/>
      <c r="F25" s="32">
        <v>0.01</v>
      </c>
      <c r="G25" s="79">
        <f>G24*F25</f>
        <v>0</v>
      </c>
    </row>
    <row r="26" spans="1:14" ht="18.899999999999999" customHeight="1" thickBot="1" x14ac:dyDescent="0.6">
      <c r="C26"/>
      <c r="D26" s="76" t="s">
        <v>19</v>
      </c>
      <c r="E26" s="28"/>
      <c r="F26" s="20">
        <v>0.65</v>
      </c>
      <c r="G26" s="80">
        <f>F26*G24</f>
        <v>0</v>
      </c>
    </row>
    <row r="27" spans="1:14" ht="18.899999999999999" customHeight="1" thickBot="1" x14ac:dyDescent="0.6">
      <c r="A27" s="236" t="s">
        <v>33</v>
      </c>
      <c r="B27" s="237"/>
      <c r="C27"/>
      <c r="D27" s="78" t="s">
        <v>37</v>
      </c>
      <c r="E27" s="26"/>
      <c r="F27" s="27"/>
      <c r="G27" s="72">
        <v>370</v>
      </c>
    </row>
    <row r="28" spans="1:14" ht="18.899999999999999" customHeight="1" x14ac:dyDescent="0.55000000000000004">
      <c r="A28" s="18" t="s">
        <v>11</v>
      </c>
      <c r="B28" s="51">
        <f>'Building Application'!B26</f>
        <v>0</v>
      </c>
      <c r="C28"/>
      <c r="D28" s="78" t="s">
        <v>12</v>
      </c>
      <c r="E28" s="26"/>
      <c r="F28" s="27"/>
      <c r="G28" s="79">
        <v>200</v>
      </c>
    </row>
    <row r="29" spans="1:14" ht="18.899999999999999" customHeight="1" thickBot="1" x14ac:dyDescent="0.65">
      <c r="A29" s="17" t="s">
        <v>7</v>
      </c>
      <c r="B29" s="49">
        <f>'Building Application'!B27</f>
        <v>0</v>
      </c>
      <c r="C29"/>
    </row>
    <row r="30" spans="1:14" ht="18.899999999999999" customHeight="1" thickBot="1" x14ac:dyDescent="0.6">
      <c r="A30" s="17" t="s">
        <v>43</v>
      </c>
      <c r="B30" s="52">
        <f>'Building Application'!B28</f>
        <v>0</v>
      </c>
      <c r="D30" s="127" t="s">
        <v>89</v>
      </c>
      <c r="E30" s="128"/>
      <c r="F30" s="128"/>
      <c r="G30" s="138">
        <f>G26</f>
        <v>0</v>
      </c>
    </row>
    <row r="31" spans="1:14" ht="18.899999999999999" customHeight="1" thickTop="1" thickBot="1" x14ac:dyDescent="0.6">
      <c r="A31" s="19" t="s">
        <v>10</v>
      </c>
      <c r="B31" s="52">
        <f>'Building Application'!B29</f>
        <v>0</v>
      </c>
      <c r="D31" s="244" t="s">
        <v>90</v>
      </c>
      <c r="E31" s="245"/>
      <c r="F31" s="246"/>
      <c r="G31" s="135">
        <f>SUM(G24:G28)-G30</f>
        <v>570</v>
      </c>
      <c r="H31" s="4"/>
    </row>
    <row r="32" spans="1:14" ht="18.899999999999999" customHeight="1" thickTop="1" thickBot="1" x14ac:dyDescent="0.6">
      <c r="A32" s="17" t="s">
        <v>0</v>
      </c>
      <c r="B32" s="52">
        <f>'Building Application'!B30</f>
        <v>0</v>
      </c>
      <c r="D32" s="25" t="s">
        <v>91</v>
      </c>
      <c r="E32" s="29">
        <v>15</v>
      </c>
      <c r="F32" s="44">
        <f>'Building Application'!F32</f>
        <v>0</v>
      </c>
      <c r="G32" s="136">
        <f>E32*F32</f>
        <v>0</v>
      </c>
      <c r="H32" s="4"/>
    </row>
    <row r="33" spans="1:8" ht="18.899999999999999" customHeight="1" thickTop="1" thickBot="1" x14ac:dyDescent="0.6">
      <c r="A33" s="19" t="s">
        <v>8</v>
      </c>
      <c r="B33" s="52">
        <f>'Building Application'!B31</f>
        <v>0</v>
      </c>
      <c r="D33" s="204" t="s">
        <v>97</v>
      </c>
      <c r="E33" s="205"/>
      <c r="F33" s="206"/>
      <c r="G33" s="159" t="s">
        <v>98</v>
      </c>
      <c r="H33" s="4"/>
    </row>
    <row r="34" spans="1:8" ht="18.899999999999999" customHeight="1" thickTop="1" thickBot="1" x14ac:dyDescent="0.6">
      <c r="A34" s="13"/>
      <c r="B34" s="53">
        <f>'Building Application'!B32</f>
        <v>0</v>
      </c>
      <c r="D34" s="204" t="s">
        <v>88</v>
      </c>
      <c r="E34" s="205"/>
      <c r="F34" s="206"/>
      <c r="G34" s="129"/>
      <c r="H34" s="4"/>
    </row>
    <row r="35" spans="1:8" ht="18.899999999999999" customHeight="1" thickTop="1" thickBot="1" x14ac:dyDescent="0.6">
      <c r="A35" s="15"/>
      <c r="B35" s="54">
        <f>'Building Application'!B33</f>
        <v>0</v>
      </c>
      <c r="D35" s="247" t="s">
        <v>94</v>
      </c>
      <c r="E35" s="248"/>
      <c r="F35" s="249"/>
      <c r="G35" s="130">
        <f>SUM(G31:G34)</f>
        <v>570</v>
      </c>
      <c r="H35" s="4"/>
    </row>
    <row r="36" spans="1:8" ht="18.600000000000001" thickBot="1" x14ac:dyDescent="0.6">
      <c r="A36" s="30"/>
      <c r="B36" s="31"/>
      <c r="E36" s="4"/>
      <c r="F36" s="4"/>
      <c r="G36" s="4"/>
      <c r="H36" s="4"/>
    </row>
    <row r="37" spans="1:8" x14ac:dyDescent="0.55000000000000004">
      <c r="A37" s="210" t="s">
        <v>42</v>
      </c>
      <c r="B37" s="211"/>
      <c r="C37" s="211"/>
      <c r="D37" s="211"/>
      <c r="E37" s="211"/>
      <c r="F37" s="211"/>
      <c r="G37" s="212"/>
    </row>
    <row r="38" spans="1:8" x14ac:dyDescent="0.55000000000000004">
      <c r="A38" s="213"/>
      <c r="B38" s="214"/>
      <c r="C38" s="214"/>
      <c r="D38" s="214"/>
      <c r="E38" s="214"/>
      <c r="F38" s="214"/>
      <c r="G38" s="215"/>
    </row>
    <row r="39" spans="1:8" x14ac:dyDescent="0.55000000000000004">
      <c r="A39" s="213"/>
      <c r="B39" s="214"/>
      <c r="C39" s="214"/>
      <c r="D39" s="214"/>
      <c r="E39" s="214"/>
      <c r="F39" s="214"/>
      <c r="G39" s="215"/>
    </row>
    <row r="40" spans="1:8" x14ac:dyDescent="0.55000000000000004">
      <c r="A40" s="213"/>
      <c r="B40" s="214"/>
      <c r="C40" s="214"/>
      <c r="D40" s="214"/>
      <c r="E40" s="214"/>
      <c r="F40" s="214"/>
      <c r="G40" s="215"/>
    </row>
    <row r="41" spans="1:8" x14ac:dyDescent="0.55000000000000004">
      <c r="A41" s="213"/>
      <c r="B41" s="214"/>
      <c r="C41" s="214"/>
      <c r="D41" s="214"/>
      <c r="E41" s="214"/>
      <c r="F41" s="214"/>
      <c r="G41" s="215"/>
    </row>
    <row r="42" spans="1:8" x14ac:dyDescent="0.55000000000000004">
      <c r="A42" s="213"/>
      <c r="B42" s="214"/>
      <c r="C42" s="214"/>
      <c r="D42" s="214"/>
      <c r="E42" s="214"/>
      <c r="F42" s="214"/>
      <c r="G42" s="215"/>
    </row>
    <row r="43" spans="1:8" x14ac:dyDescent="0.55000000000000004">
      <c r="A43" s="213"/>
      <c r="B43" s="214"/>
      <c r="C43" s="214"/>
      <c r="D43" s="214"/>
      <c r="E43" s="214"/>
      <c r="F43" s="214"/>
      <c r="G43" s="215"/>
    </row>
    <row r="44" spans="1:8" ht="27" customHeight="1" x14ac:dyDescent="0.55000000000000004">
      <c r="A44" s="213"/>
      <c r="B44" s="214"/>
      <c r="C44" s="214"/>
      <c r="D44" s="214"/>
      <c r="E44" s="214"/>
      <c r="F44" s="214"/>
      <c r="G44" s="215"/>
    </row>
    <row r="45" spans="1:8" ht="24.75" customHeight="1" thickBot="1" x14ac:dyDescent="0.6">
      <c r="A45" s="40"/>
      <c r="B45" s="41"/>
      <c r="C45" s="42"/>
      <c r="D45" s="43"/>
      <c r="E45" s="3"/>
      <c r="F45" s="3"/>
      <c r="G45" s="8"/>
    </row>
    <row r="46" spans="1:8" ht="18.600000000000001" thickTop="1" x14ac:dyDescent="0.55000000000000004">
      <c r="A46" s="9" t="s">
        <v>27</v>
      </c>
      <c r="B46" s="7"/>
      <c r="C46" s="7"/>
      <c r="D46" s="6" t="s">
        <v>29</v>
      </c>
      <c r="E46" s="3"/>
      <c r="F46" s="3"/>
      <c r="G46" s="8"/>
    </row>
    <row r="47" spans="1:8" ht="18.600000000000001" thickBot="1" x14ac:dyDescent="0.6">
      <c r="A47" s="10"/>
      <c r="B47" s="11"/>
      <c r="C47" s="11"/>
      <c r="D47" s="11"/>
      <c r="E47" s="11"/>
      <c r="F47" s="11"/>
      <c r="G47" s="12"/>
    </row>
    <row r="48" spans="1:8" x14ac:dyDescent="0.55000000000000004">
      <c r="A48" s="208" t="s">
        <v>41</v>
      </c>
      <c r="B48" s="208"/>
      <c r="C48" s="208"/>
      <c r="D48" s="208"/>
      <c r="E48" s="208"/>
      <c r="F48" s="208"/>
      <c r="G48" s="208"/>
    </row>
    <row r="49" spans="1:7" ht="16.5" customHeight="1" x14ac:dyDescent="0.55000000000000004">
      <c r="A49" s="209"/>
      <c r="B49" s="209"/>
      <c r="C49" s="209"/>
      <c r="D49" s="209"/>
      <c r="E49" s="209"/>
      <c r="F49" s="209"/>
      <c r="G49" s="209"/>
    </row>
    <row r="50" spans="1:7" ht="36" customHeight="1" x14ac:dyDescent="0.55000000000000004">
      <c r="A50" s="207" t="s">
        <v>93</v>
      </c>
      <c r="B50" s="207"/>
      <c r="C50" s="207"/>
      <c r="D50" s="207"/>
      <c r="E50" s="207"/>
      <c r="F50" s="207"/>
      <c r="G50" s="207"/>
    </row>
    <row r="51" spans="1:7" x14ac:dyDescent="0.55000000000000004">
      <c r="B51" s="158" t="s">
        <v>99</v>
      </c>
    </row>
    <row r="52" spans="1:7" x14ac:dyDescent="0.55000000000000004">
      <c r="B52" s="158" t="s">
        <v>100</v>
      </c>
    </row>
  </sheetData>
  <sheetProtection algorithmName="SHA-512" hashValue="up/wPuBMIuc/muqjX50L9Xypow0HB3uMhiE+dC84hW+diyQjDgCgHc7xvE7NatzqxcfIAgX0SHjKZQhW8PLd/Q==" saltValue="JXhwbMhHiQGyiQeMktsotw==" spinCount="100000" sheet="1" objects="1" scenarios="1" formatCells="0" formatColumns="0" formatRows="0" insertColumns="0" insertRows="0" insertHyperlinks="0" deleteColumns="0" deleteRows="0" sort="0" autoFilter="0" pivotTables="0"/>
  <mergeCells count="17">
    <mergeCell ref="D34:F34"/>
    <mergeCell ref="D35:F35"/>
    <mergeCell ref="A37:G44"/>
    <mergeCell ref="A48:G49"/>
    <mergeCell ref="A50:G50"/>
    <mergeCell ref="D33:F33"/>
    <mergeCell ref="A2:G2"/>
    <mergeCell ref="D4:F4"/>
    <mergeCell ref="D5:F5"/>
    <mergeCell ref="D6:F6"/>
    <mergeCell ref="D9:F9"/>
    <mergeCell ref="D10:F10"/>
    <mergeCell ref="A16:B16"/>
    <mergeCell ref="D16:G16"/>
    <mergeCell ref="D23:F23"/>
    <mergeCell ref="A27:B27"/>
    <mergeCell ref="D31:F31"/>
  </mergeCells>
  <phoneticPr fontId="2" type="noConversion"/>
  <dataValidations count="1">
    <dataValidation type="list" allowBlank="1" showInputMessage="1" showErrorMessage="1" sqref="G9" xr:uid="{00000000-0002-0000-0200-000000000000}">
      <formula1>$K$8:$K$24</formula1>
    </dataValidation>
  </dataValidations>
  <hyperlinks>
    <hyperlink ref="B10" r:id="rId1" display="robmartpc@gmail.com" xr:uid="{00000000-0004-0000-0200-000000000000}"/>
    <hyperlink ref="B20" r:id="rId2" display="chismo@be-wow.com" xr:uid="{00000000-0004-0000-0200-000001000000}"/>
  </hyperlinks>
  <pageMargins left="0.75" right="0.75" top="1" bottom="1" header="0.5" footer="0.5"/>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Building Application</vt:lpstr>
      <vt:lpstr>Epic Fee</vt:lpstr>
      <vt:lpstr>Final Fee's</vt:lpstr>
      <vt:lpstr>'Building Application'!Print_Area</vt:lpstr>
      <vt:lpstr>'Final Fee''s'!Print_Area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Hideout Canyon 4</dc:creator>
  <cp:lastModifiedBy>rbowen</cp:lastModifiedBy>
  <cp:lastPrinted>2018-01-03T02:50:32Z</cp:lastPrinted>
  <dcterms:created xsi:type="dcterms:W3CDTF">1996-10-14T23:33:28Z</dcterms:created>
  <dcterms:modified xsi:type="dcterms:W3CDTF">2018-07-05T14:35:40Z</dcterms:modified>
</cp:coreProperties>
</file>